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Y:\BusinessData\ALMT-Treasury\Treasury_BNB-PB-Fortis-Belgium\External\ALM Funding\Retained Covered Bonds\Monthly reports\2025\2025_12\"/>
    </mc:Choice>
  </mc:AlternateContent>
  <xr:revisionPtr revIDLastSave="0" documentId="13_ncr:1_{04CD33F5-356F-4D16-A0A9-AF4CABA17A3A}" xr6:coauthVersionLast="47" xr6:coauthVersionMax="47" xr10:uidLastSave="{00000000-0000-0000-0000-000000000000}"/>
  <bookViews>
    <workbookView xWindow="-108" yWindow="-108" windowWidth="23256" windowHeight="12456" xr2:uid="{00000000-000D-0000-FFFF-FFFF00000000}"/>
  </bookViews>
  <sheets>
    <sheet name="Disclaimer" sheetId="14" r:id="rId1"/>
    <sheet name="Introduction" sheetId="15" r:id="rId2"/>
    <sheet name="A. HTT General" sheetId="16" r:id="rId3"/>
    <sheet name="B1. HTT Mortgage Assets" sheetId="17" r:id="rId4"/>
    <sheet name="C. HTT Harmonised Glossary" sheetId="18" r:id="rId5"/>
    <sheet name="D1. Front Page" sheetId="4" r:id="rId6"/>
    <sheet name="D2. Covered Bond Series" sheetId="5" r:id="rId7"/>
    <sheet name="D3. Ratings" sheetId="6" r:id="rId8"/>
    <sheet name="D4. Tests Royal Decree" sheetId="7" r:id="rId9"/>
    <sheet name="D5. Cover Pool Summary" sheetId="8" r:id="rId10"/>
    <sheet name="D6. Stratification Tables" sheetId="9" r:id="rId11"/>
    <sheet name="D7. Stratification Graphs" sheetId="10" r:id="rId12"/>
    <sheet name="D8. Performance" sheetId="11" r:id="rId13"/>
    <sheet name="D9. Amortisation" sheetId="12" r:id="rId14"/>
    <sheet name="D10. Amortisation Graph " sheetId="13" r:id="rId15"/>
    <sheet name="E. Optional ECB-ECAIs data" sheetId="19" r:id="rId16"/>
  </sheets>
  <definedNames>
    <definedName name="acceptable_use_policy" localSheetId="0">Disclaimer!#REF!</definedName>
    <definedName name="general_tc" localSheetId="0">Disclaimer!$A$61</definedName>
    <definedName name="_xlnm.Print_Area" localSheetId="4">'C. HTT Harmonised Glossary'!$A$1:$C$57</definedName>
    <definedName name="_xlnm.Print_Area" localSheetId="14">'D10. Amortisation Graph '!$A$1:$C$6</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17" l="1"/>
  <c r="F15" i="17" s="1"/>
  <c r="F13" i="17"/>
  <c r="F14" i="17"/>
  <c r="C15" i="17"/>
  <c r="F16" i="17"/>
  <c r="F17" i="17"/>
  <c r="F18" i="17"/>
  <c r="F19" i="17"/>
  <c r="F20" i="17"/>
  <c r="F21" i="17"/>
  <c r="F22" i="17"/>
  <c r="F23" i="17"/>
  <c r="F24" i="17"/>
  <c r="F25" i="17"/>
  <c r="F26" i="17"/>
  <c r="F28" i="17"/>
  <c r="F29" i="17"/>
  <c r="C44" i="17"/>
  <c r="D44" i="17"/>
  <c r="F44" i="17"/>
  <c r="C72" i="17"/>
  <c r="D72" i="17"/>
  <c r="F72" i="17"/>
  <c r="C76" i="17"/>
  <c r="D76" i="17"/>
  <c r="F76" i="17"/>
  <c r="F191" i="17"/>
  <c r="G191" i="17"/>
  <c r="F192" i="17"/>
  <c r="G192" i="17"/>
  <c r="F193" i="17"/>
  <c r="F195" i="17"/>
  <c r="G195" i="17"/>
  <c r="F196" i="17"/>
  <c r="G196" i="17"/>
  <c r="F197" i="17"/>
  <c r="F199" i="17"/>
  <c r="G199" i="17"/>
  <c r="F200" i="17"/>
  <c r="G200" i="17"/>
  <c r="F201" i="17"/>
  <c r="F203" i="17"/>
  <c r="G203" i="17"/>
  <c r="F204" i="17"/>
  <c r="G204" i="17"/>
  <c r="F205" i="17"/>
  <c r="F207" i="17"/>
  <c r="G207" i="17"/>
  <c r="F208" i="17"/>
  <c r="G208" i="17"/>
  <c r="F209" i="17"/>
  <c r="F211" i="17"/>
  <c r="G211" i="17"/>
  <c r="F212" i="17"/>
  <c r="G212" i="17"/>
  <c r="F213" i="17"/>
  <c r="C214" i="17"/>
  <c r="F190" i="17" s="1"/>
  <c r="D214" i="17"/>
  <c r="G193" i="17" s="1"/>
  <c r="G222" i="17"/>
  <c r="G226" i="17"/>
  <c r="C227" i="17"/>
  <c r="F230" i="17" s="1"/>
  <c r="D227" i="17"/>
  <c r="G219" i="17" s="1"/>
  <c r="G229" i="17"/>
  <c r="G230" i="17"/>
  <c r="G233" i="17"/>
  <c r="G244" i="17"/>
  <c r="G248" i="17"/>
  <c r="C249" i="17"/>
  <c r="F252" i="17" s="1"/>
  <c r="D249" i="17"/>
  <c r="G241" i="17" s="1"/>
  <c r="G251" i="17"/>
  <c r="G252" i="17"/>
  <c r="G255" i="17"/>
  <c r="F287" i="17"/>
  <c r="G287" i="17"/>
  <c r="F288" i="17"/>
  <c r="F290" i="17"/>
  <c r="G290" i="17"/>
  <c r="F291" i="17"/>
  <c r="G291" i="17"/>
  <c r="F292" i="17"/>
  <c r="F294" i="17"/>
  <c r="G294" i="17"/>
  <c r="F295" i="17"/>
  <c r="G295" i="17"/>
  <c r="F296" i="17"/>
  <c r="F298" i="17"/>
  <c r="G298" i="17"/>
  <c r="F299" i="17"/>
  <c r="G299" i="17"/>
  <c r="F300" i="17"/>
  <c r="F302" i="17"/>
  <c r="G302" i="17"/>
  <c r="F303" i="17"/>
  <c r="G303" i="17"/>
  <c r="F304" i="17"/>
  <c r="C305" i="17"/>
  <c r="F289" i="17" s="1"/>
  <c r="D305" i="17"/>
  <c r="G288" i="17" s="1"/>
  <c r="F310" i="17"/>
  <c r="G310" i="17"/>
  <c r="F311" i="17"/>
  <c r="F313" i="17"/>
  <c r="G313" i="17"/>
  <c r="F314" i="17"/>
  <c r="G314" i="17"/>
  <c r="F315" i="17"/>
  <c r="F317" i="17"/>
  <c r="G317" i="17"/>
  <c r="F318" i="17"/>
  <c r="G318" i="17"/>
  <c r="F319" i="17"/>
  <c r="F321" i="17"/>
  <c r="G321" i="17"/>
  <c r="F322" i="17"/>
  <c r="G322" i="17"/>
  <c r="F323" i="17"/>
  <c r="F325" i="17"/>
  <c r="G325" i="17"/>
  <c r="F326" i="17"/>
  <c r="G326" i="17"/>
  <c r="F327" i="17"/>
  <c r="C328" i="17"/>
  <c r="F312" i="17" s="1"/>
  <c r="D328" i="17"/>
  <c r="G311" i="17" s="1"/>
  <c r="F333" i="17"/>
  <c r="G333" i="17"/>
  <c r="G335" i="17"/>
  <c r="G336" i="17"/>
  <c r="F337" i="17"/>
  <c r="G337" i="17"/>
  <c r="G339" i="17"/>
  <c r="G340" i="17"/>
  <c r="F341" i="17"/>
  <c r="G341" i="17"/>
  <c r="G343" i="17"/>
  <c r="G344" i="17"/>
  <c r="F345" i="17"/>
  <c r="G345" i="17"/>
  <c r="C346" i="17"/>
  <c r="F334" i="17" s="1"/>
  <c r="D346" i="17"/>
  <c r="G334" i="17" s="1"/>
  <c r="F358" i="17"/>
  <c r="G358" i="17"/>
  <c r="F359" i="17"/>
  <c r="G359" i="17"/>
  <c r="F360" i="17"/>
  <c r="F362" i="17"/>
  <c r="G362" i="17"/>
  <c r="F363" i="17"/>
  <c r="G363" i="17"/>
  <c r="F364" i="17"/>
  <c r="C365" i="17"/>
  <c r="F361" i="17" s="1"/>
  <c r="D365" i="17"/>
  <c r="G360" i="17" s="1"/>
  <c r="F368" i="17"/>
  <c r="G371" i="17"/>
  <c r="C372" i="17"/>
  <c r="F369" i="17" s="1"/>
  <c r="D372" i="17"/>
  <c r="G368" i="17" s="1"/>
  <c r="C382" i="17"/>
  <c r="D382" i="17"/>
  <c r="G382" i="17"/>
  <c r="G383" i="17"/>
  <c r="G384" i="17"/>
  <c r="G385" i="17"/>
  <c r="G386" i="17"/>
  <c r="G387" i="17"/>
  <c r="G388" i="17"/>
  <c r="G389" i="17"/>
  <c r="G390" i="17"/>
  <c r="G391" i="17"/>
  <c r="G392" i="17"/>
  <c r="G393" i="17"/>
  <c r="D45" i="16"/>
  <c r="C47" i="16"/>
  <c r="C58" i="16"/>
  <c r="F53" i="16" s="1"/>
  <c r="G70" i="16"/>
  <c r="G72" i="16"/>
  <c r="G74" i="16"/>
  <c r="G76" i="16"/>
  <c r="C77" i="16"/>
  <c r="F71" i="16" s="1"/>
  <c r="D77" i="16"/>
  <c r="G71" i="16" s="1"/>
  <c r="G79" i="16"/>
  <c r="F80" i="16"/>
  <c r="G80" i="16"/>
  <c r="G81" i="16"/>
  <c r="G86" i="16"/>
  <c r="G87" i="16"/>
  <c r="F93" i="16"/>
  <c r="G94" i="16"/>
  <c r="F97" i="16"/>
  <c r="G98" i="16"/>
  <c r="C100" i="16"/>
  <c r="F95" i="16" s="1"/>
  <c r="D100" i="16"/>
  <c r="G96" i="16" s="1"/>
  <c r="F101" i="16"/>
  <c r="G101" i="16"/>
  <c r="F103" i="16"/>
  <c r="F104" i="16"/>
  <c r="F105" i="16"/>
  <c r="G105" i="16"/>
  <c r="G113" i="16"/>
  <c r="G115" i="16"/>
  <c r="G117" i="16"/>
  <c r="G119" i="16"/>
  <c r="G121" i="16"/>
  <c r="G123" i="16"/>
  <c r="G125" i="16"/>
  <c r="G127" i="16"/>
  <c r="G129" i="16"/>
  <c r="C131" i="16"/>
  <c r="F112" i="16" s="1"/>
  <c r="D131" i="16"/>
  <c r="G132" i="16" s="1"/>
  <c r="G134" i="16"/>
  <c r="G135" i="16"/>
  <c r="G136" i="16"/>
  <c r="F138" i="16"/>
  <c r="F139" i="16"/>
  <c r="F141" i="16"/>
  <c r="G141" i="16"/>
  <c r="F142" i="16"/>
  <c r="F143" i="16"/>
  <c r="F145" i="16"/>
  <c r="G145" i="16"/>
  <c r="F146" i="16"/>
  <c r="G146" i="16"/>
  <c r="F147" i="16"/>
  <c r="F149" i="16"/>
  <c r="G149" i="16"/>
  <c r="F150" i="16"/>
  <c r="G150" i="16"/>
  <c r="F151" i="16"/>
  <c r="F153" i="16"/>
  <c r="G153" i="16"/>
  <c r="F154" i="16"/>
  <c r="G154" i="16"/>
  <c r="F155" i="16"/>
  <c r="C157" i="16"/>
  <c r="F140" i="16" s="1"/>
  <c r="D157" i="16"/>
  <c r="G139" i="16" s="1"/>
  <c r="F158" i="16"/>
  <c r="G158" i="16"/>
  <c r="F159" i="16"/>
  <c r="F160" i="16"/>
  <c r="F161" i="16"/>
  <c r="G161" i="16"/>
  <c r="F162" i="16"/>
  <c r="G162" i="16"/>
  <c r="F164" i="16"/>
  <c r="F167" i="16" s="1"/>
  <c r="F166" i="16"/>
  <c r="G166" i="16"/>
  <c r="C167" i="16"/>
  <c r="F165" i="16" s="1"/>
  <c r="D167" i="16"/>
  <c r="G164" i="16" s="1"/>
  <c r="F176" i="16"/>
  <c r="F177" i="16"/>
  <c r="C179" i="16"/>
  <c r="F174" i="16" s="1"/>
  <c r="F194" i="16"/>
  <c r="F195" i="16"/>
  <c r="F196" i="16"/>
  <c r="F197" i="16"/>
  <c r="F198" i="16"/>
  <c r="F199" i="16"/>
  <c r="F200" i="16"/>
  <c r="F201" i="16"/>
  <c r="F202" i="16"/>
  <c r="F203" i="16"/>
  <c r="F204" i="16"/>
  <c r="F205" i="16"/>
  <c r="F206" i="16"/>
  <c r="F207" i="16"/>
  <c r="F210" i="16"/>
  <c r="F211" i="16"/>
  <c r="F212" i="16"/>
  <c r="F213" i="16"/>
  <c r="F214" i="16"/>
  <c r="F215" i="16"/>
  <c r="F217" i="16"/>
  <c r="F220" i="16" s="1"/>
  <c r="G217" i="16"/>
  <c r="F218" i="16"/>
  <c r="G218" i="16"/>
  <c r="G220" i="16" s="1"/>
  <c r="F219" i="16"/>
  <c r="G219" i="16"/>
  <c r="C220" i="16"/>
  <c r="F221" i="16"/>
  <c r="G221" i="16"/>
  <c r="F222" i="16"/>
  <c r="G222" i="16"/>
  <c r="F223" i="16"/>
  <c r="G223" i="16"/>
  <c r="F224" i="16"/>
  <c r="G224" i="16"/>
  <c r="F225" i="16"/>
  <c r="G225" i="16"/>
  <c r="F226" i="16"/>
  <c r="G226" i="16"/>
  <c r="F227" i="16"/>
  <c r="G227" i="16"/>
  <c r="C288" i="16"/>
  <c r="C289" i="16"/>
  <c r="C291" i="16"/>
  <c r="F365" i="17" l="1"/>
  <c r="F346" i="17"/>
  <c r="F372" i="17"/>
  <c r="G365" i="17"/>
  <c r="G372" i="17"/>
  <c r="F241" i="17"/>
  <c r="F223" i="17"/>
  <c r="F344" i="17"/>
  <c r="F255" i="17"/>
  <c r="F248" i="17"/>
  <c r="F233" i="17"/>
  <c r="F226" i="17"/>
  <c r="G370" i="17"/>
  <c r="G320" i="17"/>
  <c r="G297" i="17"/>
  <c r="G289" i="17"/>
  <c r="G305" i="17" s="1"/>
  <c r="G250" i="17"/>
  <c r="G243" i="17"/>
  <c r="G228" i="17"/>
  <c r="G225" i="17"/>
  <c r="G221" i="17"/>
  <c r="G210" i="17"/>
  <c r="G206" i="17"/>
  <c r="G202" i="17"/>
  <c r="G198" i="17"/>
  <c r="G194" i="17"/>
  <c r="G190" i="17"/>
  <c r="F370" i="17"/>
  <c r="F343" i="17"/>
  <c r="F339" i="17"/>
  <c r="F335" i="17"/>
  <c r="F324" i="17"/>
  <c r="F320" i="17"/>
  <c r="F316" i="17"/>
  <c r="F328" i="17" s="1"/>
  <c r="F301" i="17"/>
  <c r="F297" i="17"/>
  <c r="F305" i="17" s="1"/>
  <c r="F293" i="17"/>
  <c r="F254" i="17"/>
  <c r="F250" i="17"/>
  <c r="F247" i="17"/>
  <c r="F243" i="17"/>
  <c r="F232" i="17"/>
  <c r="F228" i="17"/>
  <c r="F225" i="17"/>
  <c r="F221" i="17"/>
  <c r="F210" i="17"/>
  <c r="F206" i="17"/>
  <c r="F202" i="17"/>
  <c r="F198" i="17"/>
  <c r="F194" i="17"/>
  <c r="F214" i="17" s="1"/>
  <c r="F219" i="17"/>
  <c r="F371" i="17"/>
  <c r="F340" i="17"/>
  <c r="F336" i="17"/>
  <c r="F251" i="17"/>
  <c r="F244" i="17"/>
  <c r="F229" i="17"/>
  <c r="F222" i="17"/>
  <c r="G361" i="17"/>
  <c r="G324" i="17"/>
  <c r="G316" i="17"/>
  <c r="G312" i="17"/>
  <c r="G328" i="17" s="1"/>
  <c r="G301" i="17"/>
  <c r="G293" i="17"/>
  <c r="G254" i="17"/>
  <c r="G247" i="17"/>
  <c r="G232" i="17"/>
  <c r="G369" i="17"/>
  <c r="G364" i="17"/>
  <c r="G342" i="17"/>
  <c r="G338" i="17"/>
  <c r="G346" i="17" s="1"/>
  <c r="G327" i="17"/>
  <c r="G323" i="17"/>
  <c r="G319" i="17"/>
  <c r="G315" i="17"/>
  <c r="G304" i="17"/>
  <c r="G300" i="17"/>
  <c r="G296" i="17"/>
  <c r="G292" i="17"/>
  <c r="G253" i="17"/>
  <c r="G246" i="17"/>
  <c r="G242" i="17"/>
  <c r="G249" i="17" s="1"/>
  <c r="G231" i="17"/>
  <c r="G224" i="17"/>
  <c r="G220" i="17"/>
  <c r="G227" i="17" s="1"/>
  <c r="G213" i="17"/>
  <c r="G209" i="17"/>
  <c r="G205" i="17"/>
  <c r="G201" i="17"/>
  <c r="G197" i="17"/>
  <c r="F245" i="17"/>
  <c r="F342" i="17"/>
  <c r="F338" i="17"/>
  <c r="F253" i="17"/>
  <c r="F246" i="17"/>
  <c r="F242" i="17"/>
  <c r="F231" i="17"/>
  <c r="F224" i="17"/>
  <c r="F220" i="17"/>
  <c r="G245" i="17"/>
  <c r="G223" i="17"/>
  <c r="F179" i="16"/>
  <c r="G167" i="16"/>
  <c r="G142" i="16"/>
  <c r="G138" i="16"/>
  <c r="F127" i="16"/>
  <c r="F123" i="16"/>
  <c r="F119" i="16"/>
  <c r="F115" i="16"/>
  <c r="F98" i="16"/>
  <c r="F94" i="16"/>
  <c r="F81" i="16"/>
  <c r="F74" i="16"/>
  <c r="F70" i="16"/>
  <c r="F178" i="16"/>
  <c r="G126" i="16"/>
  <c r="G122" i="16"/>
  <c r="G118" i="16"/>
  <c r="G114" i="16"/>
  <c r="G104" i="16"/>
  <c r="G97" i="16"/>
  <c r="G93" i="16"/>
  <c r="G73" i="16"/>
  <c r="G77" i="16" s="1"/>
  <c r="F126" i="16"/>
  <c r="F118" i="16"/>
  <c r="F57" i="16"/>
  <c r="F175" i="16"/>
  <c r="G160" i="16"/>
  <c r="G152" i="16"/>
  <c r="F125" i="16"/>
  <c r="F117" i="16"/>
  <c r="F96" i="16"/>
  <c r="F79" i="16"/>
  <c r="F72" i="16"/>
  <c r="F56" i="16"/>
  <c r="F58" i="16" s="1"/>
  <c r="F152" i="16"/>
  <c r="F148" i="16"/>
  <c r="F144" i="16"/>
  <c r="F157" i="16" s="1"/>
  <c r="G133" i="16"/>
  <c r="G128" i="16"/>
  <c r="G124" i="16"/>
  <c r="G120" i="16"/>
  <c r="G116" i="16"/>
  <c r="G112" i="16"/>
  <c r="G102" i="16"/>
  <c r="G99" i="16"/>
  <c r="G95" i="16"/>
  <c r="G82" i="16"/>
  <c r="G78" i="16"/>
  <c r="G75" i="16"/>
  <c r="F122" i="16"/>
  <c r="F114" i="16"/>
  <c r="F73" i="16"/>
  <c r="G103" i="16"/>
  <c r="G165" i="16"/>
  <c r="G148" i="16"/>
  <c r="G144" i="16"/>
  <c r="G140" i="16"/>
  <c r="F129" i="16"/>
  <c r="F121" i="16"/>
  <c r="F113" i="16"/>
  <c r="F76" i="16"/>
  <c r="G159" i="16"/>
  <c r="G155" i="16"/>
  <c r="G151" i="16"/>
  <c r="G147" i="16"/>
  <c r="G143" i="16"/>
  <c r="F128" i="16"/>
  <c r="F124" i="16"/>
  <c r="F120" i="16"/>
  <c r="F131" i="16" s="1"/>
  <c r="F116" i="16"/>
  <c r="F102" i="16"/>
  <c r="F99" i="16"/>
  <c r="F82" i="16"/>
  <c r="F78" i="16"/>
  <c r="F75" i="16"/>
  <c r="C292" i="16"/>
  <c r="C293" i="16"/>
  <c r="D293" i="16"/>
  <c r="C295" i="16"/>
  <c r="F249" i="17" l="1"/>
  <c r="F227" i="17"/>
  <c r="G214" i="17"/>
  <c r="F77" i="16"/>
  <c r="G157" i="16"/>
  <c r="G131" i="16"/>
  <c r="F100" i="16"/>
  <c r="G100" i="16"/>
  <c r="C296" i="16"/>
  <c r="C297" i="16"/>
  <c r="C298" i="16"/>
  <c r="C302" i="16"/>
  <c r="C303" i="16"/>
  <c r="C304" i="16"/>
  <c r="C307" i="16"/>
  <c r="F9" i="15"/>
  <c r="F10" i="15"/>
</calcChain>
</file>

<file path=xl/sharedStrings.xml><?xml version="1.0" encoding="utf-8"?>
<sst xmlns="http://schemas.openxmlformats.org/spreadsheetml/2006/main" count="2394" uniqueCount="1822">
  <si>
    <t>Reporting in Domestic Currency</t>
  </si>
  <si>
    <t>EUR</t>
  </si>
  <si>
    <t>CONTENT OF TAB A</t>
  </si>
  <si>
    <t>1. Basic Facts</t>
  </si>
  <si>
    <t>3. General Cover Pool / Covered Bond Information</t>
  </si>
  <si>
    <t>Field Number</t>
  </si>
  <si>
    <t>G.1.1.1</t>
  </si>
  <si>
    <t>Country</t>
  </si>
  <si>
    <t>Belgium</t>
  </si>
  <si>
    <t>G.1.1.2</t>
  </si>
  <si>
    <t>Issuer Name</t>
  </si>
  <si>
    <t>BNP Paribas Fortis SA/NV</t>
  </si>
  <si>
    <t>G.1.1.3</t>
  </si>
  <si>
    <t>Labelled Cover Pool Name</t>
  </si>
  <si>
    <t>G.1.1.4</t>
  </si>
  <si>
    <t>Link to Issuer's Website</t>
  </si>
  <si>
    <t>https://www.bnpparibasfortis.com/investors/coveredbonds</t>
  </si>
  <si>
    <t>G.1.1.5</t>
  </si>
  <si>
    <t>Cut-off date</t>
  </si>
  <si>
    <t>OG.1.1.2</t>
  </si>
  <si>
    <t>OG.1.1.4</t>
  </si>
  <si>
    <t>OG.1.1.5</t>
  </si>
  <si>
    <t>G.2.1.1</t>
  </si>
  <si>
    <t>Y</t>
  </si>
  <si>
    <t>G.2.1.2</t>
  </si>
  <si>
    <t>G.2.1.3</t>
  </si>
  <si>
    <t>CRR Compliance (Y/N)</t>
  </si>
  <si>
    <t>OG.2.1.1</t>
  </si>
  <si>
    <t>LCR status</t>
  </si>
  <si>
    <t>LEVEL 1</t>
  </si>
  <si>
    <t>OG.2.1.2</t>
  </si>
  <si>
    <t>OG.2.1.3</t>
  </si>
  <si>
    <t>OG.2.1.4</t>
  </si>
  <si>
    <t>OG.2.1.5</t>
  </si>
  <si>
    <t>1.General Information</t>
  </si>
  <si>
    <t>G.3.1.1</t>
  </si>
  <si>
    <t>G.3.1.2</t>
  </si>
  <si>
    <t>Outstanding Covered Bonds</t>
  </si>
  <si>
    <t>OG.3.1.1</t>
  </si>
  <si>
    <t>Cover Pool Size [NPV] (mn)</t>
  </si>
  <si>
    <t>OG.3.1.2</t>
  </si>
  <si>
    <t>Outstanding Covered Bonds [NPV] (mn)</t>
  </si>
  <si>
    <t>OG.3.1.3</t>
  </si>
  <si>
    <t>Statutory</t>
  </si>
  <si>
    <t>Voluntary</t>
  </si>
  <si>
    <t>Contractual</t>
  </si>
  <si>
    <t>Purpose</t>
  </si>
  <si>
    <t>G.3.2.1</t>
  </si>
  <si>
    <t>OC (%)</t>
  </si>
  <si>
    <t>ND1</t>
  </si>
  <si>
    <t>G.3.2.3</t>
  </si>
  <si>
    <t>Total OC (absolute value in mn)</t>
  </si>
  <si>
    <t>OG.3.2.1</t>
  </si>
  <si>
    <t>OG.3.2.2</t>
  </si>
  <si>
    <t>Optional information e.g. Asset Coverage Test (ACT)</t>
  </si>
  <si>
    <t>OG.3.2.3</t>
  </si>
  <si>
    <t>Optional information e.g. OC (NPV basis)</t>
  </si>
  <si>
    <t>OG.3.2.4</t>
  </si>
  <si>
    <t>Nominal (mn)</t>
  </si>
  <si>
    <t>G.3.3.1</t>
  </si>
  <si>
    <t>Mortgages</t>
  </si>
  <si>
    <t>G.3.3.2</t>
  </si>
  <si>
    <t xml:space="preserve">Public Sector </t>
  </si>
  <si>
    <t>-</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</si>
  <si>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</si>
  <si>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</si>
  <si>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</si>
  <si>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</si>
  <si>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</si>
  <si>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</si>
  <si>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</si>
  <si>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</si>
  <si>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</si>
  <si>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</si>
  <si>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</si>
  <si>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</si>
  <si>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</si>
  <si>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</si>
  <si>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</si>
  <si>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</si>
  <si>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</si>
  <si>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</si>
  <si>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</si>
  <si>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Residual Life (mn)</t>
  </si>
  <si>
    <t>By buckets:</t>
  </si>
  <si>
    <t>G.3.4.2</t>
  </si>
  <si>
    <t>G.3.4.3</t>
  </si>
  <si>
    <t>G.3.4.4</t>
  </si>
  <si>
    <t>G.3.4.5</t>
  </si>
  <si>
    <t>G.3.4.6</t>
  </si>
  <si>
    <t>G.3.4.7</t>
  </si>
  <si>
    <t>G.3.4.8</t>
  </si>
  <si>
    <t>G.3.4.9</t>
  </si>
  <si>
    <t>0</t>
  </si>
  <si>
    <t>OG.3.4.1</t>
  </si>
  <si>
    <t>o/w 0-1 day</t>
  </si>
  <si>
    <t>OG.3.4.2</t>
  </si>
  <si>
    <t>o/w 0-0.5y</t>
  </si>
  <si>
    <t>OG.3.4.3</t>
  </si>
  <si>
    <t>OG.3.4.4</t>
  </si>
  <si>
    <t>o/w 1-1.5y</t>
  </si>
  <si>
    <t>OG.3.4.5</t>
  </si>
  <si>
    <t>OG.3.4.6</t>
  </si>
  <si>
    <t>OG.3.4.7</t>
  </si>
  <si>
    <t>OG.3.4.8</t>
  </si>
  <si>
    <t>OG.3.4.9</t>
  </si>
  <si>
    <t>5. Maturity of Covered Bonds</t>
  </si>
  <si>
    <t xml:space="preserve">Extended Maturity </t>
  </si>
  <si>
    <t>% Total Extended Maturity</t>
  </si>
  <si>
    <t>G.3.5.1</t>
  </si>
  <si>
    <t>Maturity (mn)</t>
  </si>
  <si>
    <t>G.3.5.2</t>
  </si>
  <si>
    <t>G.3.5.3</t>
  </si>
  <si>
    <t>0 - 1 Y</t>
  </si>
  <si>
    <t>G.3.5.4</t>
  </si>
  <si>
    <t>1 - 2 Y</t>
  </si>
  <si>
    <t>G.3.5.5</t>
  </si>
  <si>
    <t>2 - 3 Y</t>
  </si>
  <si>
    <t>G.3.5.6</t>
  </si>
  <si>
    <t>3 - 4 Y</t>
  </si>
  <si>
    <t>G.3.5.7</t>
  </si>
  <si>
    <t>4 - 5 Y</t>
  </si>
  <si>
    <t>G.3.5.8</t>
  </si>
  <si>
    <t>5 - 10 Y</t>
  </si>
  <si>
    <t>G.3.5.9</t>
  </si>
  <si>
    <t>10+ Y</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</si>
  <si>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</si>
  <si>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</si>
  <si>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</si>
  <si>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</si>
  <si>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</si>
  <si>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</si>
  <si>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</si>
  <si>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</si>
  <si>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</si>
  <si>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</si>
  <si>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</si>
  <si>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</si>
  <si>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</si>
  <si>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</si>
  <si>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</si>
  <si>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</si>
  <si>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100.00%</t>
  </si>
  <si>
    <t>G.3.6.2</t>
  </si>
  <si>
    <t>AUD</t>
  </si>
  <si>
    <t>G.3.6.3</t>
  </si>
  <si>
    <t>BRL</t>
  </si>
  <si>
    <t>G.3.6.4</t>
  </si>
  <si>
    <t>CAD</t>
  </si>
  <si>
    <t>G.3.6.5</t>
  </si>
  <si>
    <t>CHF</t>
  </si>
  <si>
    <t>G.3.6.6</t>
  </si>
  <si>
    <t>CZK</t>
  </si>
  <si>
    <t>G.3.6.7</t>
  </si>
  <si>
    <t>DKK</t>
  </si>
  <si>
    <t>G.3.6.8</t>
  </si>
  <si>
    <t>GBP</t>
  </si>
  <si>
    <t>G.3.6.9</t>
  </si>
  <si>
    <t>HKD</t>
  </si>
  <si>
    <t>G.3.6.10</t>
  </si>
  <si>
    <t>ISK</t>
  </si>
  <si>
    <t>G.3.6.11</t>
  </si>
  <si>
    <t>JPY</t>
  </si>
  <si>
    <t>G.3.6.12</t>
  </si>
  <si>
    <t>KRW</t>
  </si>
  <si>
    <t>G.3.6.13</t>
  </si>
  <si>
    <t>NOK</t>
  </si>
  <si>
    <t>G.3.6.14</t>
  </si>
  <si>
    <t>PLN</t>
  </si>
  <si>
    <t>G.3.6.15</t>
  </si>
  <si>
    <t>SEK</t>
  </si>
  <si>
    <t>G.3.6.16</t>
  </si>
  <si>
    <t>SGD</t>
  </si>
  <si>
    <t>G.3.6.17</t>
  </si>
  <si>
    <t>USD</t>
  </si>
  <si>
    <t>G.3.6.18</t>
  </si>
  <si>
    <t>G.3.6.19</t>
  </si>
  <si>
    <t>OG.3.6.1</t>
  </si>
  <si>
    <t>o/w [If relevant, please specify]</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</si>
  <si>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</si>
  <si>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</si>
  <si>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</si>
  <si>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</si>
  <si>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</si>
  <si>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</si>
  <si>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</si>
  <si>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</si>
  <si>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</si>
  <si>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</si>
  <si>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</si>
  <si>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</si>
  <si>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</si>
  <si>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</si>
  <si>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</si>
  <si>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</si>
  <si>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</si>
  <si>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</si>
  <si>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</si>
  <si>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</si>
  <si>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</si>
  <si>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</si>
  <si>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</si>
  <si>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</si>
  <si>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</si>
  <si>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</si>
  <si>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</si>
  <si>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</si>
  <si>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</si>
  <si>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</si>
  <si>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</si>
  <si>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</si>
  <si>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</si>
  <si>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</si>
  <si>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</si>
  <si>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</si>
  <si>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</si>
  <si>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</si>
  <si>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</si>
  <si>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</si>
  <si>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</si>
  <si>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</si>
  <si>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</si>
  <si>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</si>
  <si>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</si>
  <si>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</si>
  <si>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</si>
  <si>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</si>
  <si>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</si>
  <si>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</si>
  <si>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</si>
  <si>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</si>
  <si>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</si>
  <si>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</si>
  <si>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</si>
  <si>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</si>
  <si>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</si>
  <si>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</si>
  <si>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</si>
  <si>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</si>
  <si>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</si>
  <si>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</si>
  <si>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</si>
  <si>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</si>
  <si>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</si>
  <si>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</si>
  <si>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</si>
  <si>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</si>
  <si>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</si>
  <si>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</si>
  <si>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</si>
  <si>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</si>
  <si>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</si>
  <si>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</si>
  <si>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</si>
  <si>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</si>
  <si>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</si>
  <si>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</si>
  <si>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</si>
  <si>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</si>
  <si>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</si>
  <si>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</si>
  <si>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</si>
  <si>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</si>
  <si>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</si>
  <si>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</si>
  <si>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</si>
  <si>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</si>
  <si>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</si>
  <si>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</si>
  <si>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</si>
  <si>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</si>
  <si>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</si>
  <si>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</si>
  <si>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</si>
  <si>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</si>
  <si>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</si>
  <si>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</si>
  <si>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</si>
  <si>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</si>
  <si>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</si>
  <si>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</si>
  <si>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</si>
  <si>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</si>
  <si>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</si>
  <si>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</si>
  <si>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</si>
  <si>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</si>
  <si>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OG.3.10.3</t>
  </si>
  <si>
    <t>OG.3.10.4</t>
  </si>
  <si>
    <t>OG.3.10.5</t>
  </si>
  <si>
    <t>OG.3.10.6</t>
  </si>
  <si>
    <t>OG.3.10.7</t>
  </si>
  <si>
    <t>% Cover Pool</t>
  </si>
  <si>
    <t>% Covered Bonds</t>
  </si>
  <si>
    <t>G.3.11.1</t>
  </si>
  <si>
    <t>Substitute and other marketable assets</t>
  </si>
  <si>
    <t>G.3.11.2</t>
  </si>
  <si>
    <t>Central bank eligible assets</t>
  </si>
  <si>
    <t>G.3.11.3</t>
  </si>
  <si>
    <t>G.3.11.4</t>
  </si>
  <si>
    <t>OG.3.11.1</t>
  </si>
  <si>
    <t>OG.3.11.2</t>
  </si>
  <si>
    <t>OG.3.11.3</t>
  </si>
  <si>
    <t>OG.3.11.4</t>
  </si>
  <si>
    <t>OG.3.11.5</t>
  </si>
  <si>
    <t>OG.3.11.6</t>
  </si>
  <si>
    <t>OG.3.11.7</t>
  </si>
  <si>
    <t>G.3.12.1</t>
  </si>
  <si>
    <t>https://www.coveredbondlabel.com/issuer/131/</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</si>
  <si>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</si>
  <si>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</si>
  <si>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</si>
  <si>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</si>
  <si>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</si>
  <si>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</si>
  <si>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</si>
  <si>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</si>
  <si>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</si>
  <si>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</si>
  <si>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</si>
  <si>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</si>
  <si>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</si>
  <si>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</si>
  <si>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</si>
  <si>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</si>
  <si>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</si>
  <si>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</si>
  <si>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</si>
  <si>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</si>
  <si>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</si>
  <si>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</si>
  <si>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</si>
  <si>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</si>
  <si>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</si>
  <si>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</si>
  <si>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</si>
  <si>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</si>
  <si>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</si>
  <si>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</si>
  <si>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</si>
  <si>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</si>
  <si>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</si>
  <si>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</si>
  <si>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</si>
  <si>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</si>
  <si>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</si>
  <si>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</si>
  <si>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</si>
  <si>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</si>
  <si>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</si>
  <si>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</si>
  <si>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</si>
  <si>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</si>
  <si>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</si>
  <si>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</si>
  <si>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</si>
  <si>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</si>
  <si>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</si>
  <si>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</si>
  <si>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</si>
  <si>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</si>
  <si>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</si>
  <si>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</si>
  <si>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</si>
  <si>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</si>
  <si>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</si>
  <si>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</si>
  <si>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</si>
  <si>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</si>
  <si>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</si>
  <si>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</si>
  <si>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</si>
  <si>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</si>
  <si>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</si>
  <si>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G.4.1.1</t>
  </si>
  <si>
    <t>G.4.1.2</t>
  </si>
  <si>
    <t>G.4.1.3</t>
  </si>
  <si>
    <t>G.4.1.4</t>
  </si>
  <si>
    <t>G.4.1.5</t>
  </si>
  <si>
    <t>G.4.1.6</t>
  </si>
  <si>
    <t>G.4.1.7</t>
  </si>
  <si>
    <t>G.4.1.8</t>
  </si>
  <si>
    <t>G.4.1.9</t>
  </si>
  <si>
    <t>G.4.1.10</t>
  </si>
  <si>
    <t>G.4.1.11</t>
  </si>
  <si>
    <t>G.4.1.12</t>
  </si>
  <si>
    <t>G.4.1.13</t>
  </si>
  <si>
    <t>215 LTV Residential Mortgage</t>
  </si>
  <si>
    <t>G.4.1.14</t>
  </si>
  <si>
    <t>230 Derivatives and Swaps</t>
  </si>
  <si>
    <t>G.4.1.15</t>
  </si>
  <si>
    <t>G.4.1.16</t>
  </si>
  <si>
    <t>G.4.1.17</t>
  </si>
  <si>
    <t>G.4.1.18</t>
  </si>
  <si>
    <t>link to Glossary HG 1.7</t>
  </si>
  <si>
    <t>G.4.1.19</t>
  </si>
  <si>
    <t>G.4.1.20</t>
  </si>
  <si>
    <t>OG.4.1.1</t>
  </si>
  <si>
    <t>OG.4.1.2</t>
  </si>
  <si>
    <t>OG.4.1.3</t>
  </si>
  <si>
    <t>5. References to Capital Requirements Regulation (CRR) 129(1)</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</si>
  <si>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</si>
  <si>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</si>
  <si>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</si>
  <si>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</si>
  <si>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</si>
  <si>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</si>
  <si>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</si>
  <si>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</si>
  <si>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</si>
  <si>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</si>
  <si>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6. Other relevant information</t>
  </si>
  <si>
    <t>1. Optional information e.g. Rating triggers</t>
  </si>
  <si>
    <t>OG.6.1.1</t>
  </si>
  <si>
    <t>OG.6.1.2</t>
  </si>
  <si>
    <t>OG.6.1.3</t>
  </si>
  <si>
    <t xml:space="preserve">Cash Manager </t>
  </si>
  <si>
    <t>OG.6.1.4</t>
  </si>
  <si>
    <t>Account Bank</t>
  </si>
  <si>
    <t>OG.6.1.5</t>
  </si>
  <si>
    <t>Stand-by Account Bank</t>
  </si>
  <si>
    <t>OG.6.1.6</t>
  </si>
  <si>
    <t>OG.6.1.7</t>
  </si>
  <si>
    <t xml:space="preserve">Interest Rate Swap Provider </t>
  </si>
  <si>
    <t>OG.6.1.8</t>
  </si>
  <si>
    <t xml:space="preserve">Covered Bond Swap Provider </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</si>
  <si>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</si>
  <si>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</si>
  <si>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</si>
  <si>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</si>
  <si>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</si>
  <si>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</si>
  <si>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</si>
  <si>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</si>
  <si>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</si>
  <si>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</si>
  <si>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</si>
  <si>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</si>
  <si>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</si>
  <si>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</si>
  <si>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</si>
  <si>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</si>
  <si>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</si>
  <si>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</si>
  <si>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</si>
  <si>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</si>
  <si>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</si>
  <si>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</si>
  <si>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</si>
  <si>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</si>
  <si>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</si>
  <si>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</si>
  <si>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</si>
  <si>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</si>
  <si>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</si>
  <si>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</si>
  <si>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</si>
  <si>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</si>
  <si>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</si>
  <si>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</si>
  <si>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</si>
  <si>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</si>
  <si>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</si>
  <si>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</si>
  <si>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</si>
  <si>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</si>
  <si>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</si>
  <si>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</si>
  <si>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</si>
  <si>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</si>
  <si>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</si>
  <si>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</si>
  <si>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</si>
  <si>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</si>
  <si>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</si>
  <si>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</si>
  <si>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</si>
  <si>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</si>
  <si>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</si>
  <si>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</si>
  <si>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</si>
  <si>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</si>
  <si>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</si>
  <si>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</si>
  <si>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</si>
  <si>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</si>
  <si>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</si>
  <si>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</si>
  <si>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2. General Information</t>
  </si>
  <si>
    <t>Residential Loans</t>
  </si>
  <si>
    <t>Commercial Loans</t>
  </si>
  <si>
    <t>Total Mortgages</t>
  </si>
  <si>
    <t>M.7.2.1</t>
  </si>
  <si>
    <t>Number of mortgage loans</t>
  </si>
  <si>
    <t>OM.7.2.1</t>
  </si>
  <si>
    <t>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</si>
  <si>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</si>
  <si>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</si>
  <si>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</si>
  <si>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</si>
  <si>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</si>
  <si>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</si>
  <si>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</si>
  <si>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</si>
  <si>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</si>
  <si>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</si>
  <si>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</si>
  <si>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</si>
  <si>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</si>
  <si>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</si>
  <si>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</si>
  <si>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</si>
  <si>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</si>
  <si>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</si>
  <si>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</si>
  <si>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</si>
  <si>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</si>
  <si>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</si>
  <si>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</si>
  <si>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</si>
  <si>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</si>
  <si>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</si>
  <si>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</si>
  <si>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</si>
  <si>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</si>
  <si>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</si>
  <si>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</si>
  <si>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</si>
  <si>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</si>
  <si>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</si>
  <si>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</si>
  <si>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</si>
  <si>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</si>
  <si>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</si>
  <si>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</si>
  <si>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</si>
  <si>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</si>
  <si>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</si>
  <si>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</si>
  <si>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</si>
  <si>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</si>
  <si>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</si>
  <si>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</si>
  <si>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</si>
  <si>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</si>
  <si>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</si>
  <si>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</si>
  <si>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</si>
  <si>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</si>
  <si>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</si>
  <si>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</si>
  <si>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</si>
  <si>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</si>
  <si>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</si>
  <si>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</si>
  <si>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</si>
  <si>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</si>
  <si>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</si>
  <si>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</si>
  <si>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</si>
  <si>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</si>
  <si>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</si>
  <si>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</si>
  <si>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</si>
  <si>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</si>
  <si>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</si>
  <si>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</si>
  <si>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</si>
  <si>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</si>
  <si>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</si>
  <si>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</si>
  <si>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</si>
  <si>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</si>
  <si>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</si>
  <si>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</si>
  <si>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</si>
  <si>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</si>
  <si>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</si>
  <si>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</si>
  <si>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</si>
  <si>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</si>
  <si>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</si>
  <si>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</si>
  <si>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</si>
  <si>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</si>
  <si>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</si>
  <si>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</si>
  <si>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</si>
  <si>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</si>
  <si>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</si>
  <si>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</si>
  <si>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</si>
  <si>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</si>
  <si>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</si>
  <si>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</si>
  <si>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</si>
  <si>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</si>
  <si>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</si>
  <si>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Antwerpen</t>
  </si>
  <si>
    <t>M.7.5.2</t>
  </si>
  <si>
    <t>Vlaams-Brabant</t>
  </si>
  <si>
    <t>M.7.5.3</t>
  </si>
  <si>
    <t>Oost-Vlaanderen</t>
  </si>
  <si>
    <t>M.7.5.4</t>
  </si>
  <si>
    <t>Brussels</t>
  </si>
  <si>
    <t>M.7.5.5</t>
  </si>
  <si>
    <t>West-Vlaanderen</t>
  </si>
  <si>
    <t>M.7.5.6</t>
  </si>
  <si>
    <t>Limburg</t>
  </si>
  <si>
    <t>M.7.5.7</t>
  </si>
  <si>
    <t>Liège</t>
  </si>
  <si>
    <t>M.7.5.8</t>
  </si>
  <si>
    <t>Hainaut</t>
  </si>
  <si>
    <t>M.7.5.9</t>
  </si>
  <si>
    <t>Brabant Wallon</t>
  </si>
  <si>
    <t>M.7.5.10</t>
  </si>
  <si>
    <t>Namur</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</si>
  <si>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</si>
  <si>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</si>
  <si>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</si>
  <si>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</si>
  <si>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</si>
  <si>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</si>
  <si>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</si>
  <si>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</si>
  <si>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</si>
  <si>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</si>
  <si>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</si>
  <si>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</si>
  <si>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</si>
  <si>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</si>
  <si>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</si>
  <si>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</si>
  <si>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</si>
  <si>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</si>
  <si>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</si>
  <si>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</si>
  <si>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</si>
  <si>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</si>
  <si>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</si>
  <si>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</si>
  <si>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</si>
  <si>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</si>
  <si>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</si>
  <si>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</si>
  <si>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</si>
  <si>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</si>
  <si>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</si>
  <si>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</si>
  <si>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</si>
  <si>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</si>
  <si>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</si>
  <si>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</si>
  <si>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</si>
  <si>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</si>
  <si>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</si>
  <si>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</si>
  <si>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</si>
  <si>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</si>
  <si>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</si>
  <si>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</si>
  <si>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</si>
  <si>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</si>
  <si>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</si>
  <si>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</si>
  <si>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</si>
  <si>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</si>
  <si>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</si>
  <si>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</si>
  <si>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</si>
  <si>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</si>
  <si>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</si>
  <si>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</si>
  <si>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</si>
  <si>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</si>
  <si>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</si>
  <si>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</si>
  <si>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</si>
  <si>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</si>
  <si>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</si>
  <si>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</si>
  <si>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</si>
  <si>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</si>
  <si>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</si>
  <si>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</si>
  <si>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</si>
  <si>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</si>
  <si>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</si>
  <si>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&lt;=100K</t>
  </si>
  <si>
    <t>M.7A.10.3</t>
  </si>
  <si>
    <t>&gt;100K and &lt;=200K</t>
  </si>
  <si>
    <t>M.7A.10.4</t>
  </si>
  <si>
    <t>&gt;200K and &lt;=300K</t>
  </si>
  <si>
    <t>M.7A.10.5</t>
  </si>
  <si>
    <t>&gt;300K and &lt;=400K</t>
  </si>
  <si>
    <t>M.7A.10.6</t>
  </si>
  <si>
    <t>&gt;400K</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</si>
  <si>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</si>
  <si>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</si>
  <si>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</si>
  <si>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</si>
  <si>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</si>
  <si>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</si>
  <si>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</si>
  <si>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</si>
  <si>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</si>
  <si>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</si>
  <si>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</si>
  <si>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</si>
  <si>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</si>
  <si>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</si>
  <si>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</si>
  <si>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</si>
  <si>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</si>
  <si>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</si>
  <si>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</si>
  <si>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</si>
  <si>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</si>
  <si>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</si>
  <si>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</si>
  <si>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</si>
  <si>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</si>
  <si>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</si>
  <si>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</si>
  <si>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</si>
  <si>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</si>
  <si>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</si>
  <si>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</si>
  <si>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</si>
  <si>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</si>
  <si>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</si>
  <si>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</si>
  <si>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</si>
  <si>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</si>
  <si>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</si>
  <si>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</si>
  <si>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</si>
  <si>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</si>
  <si>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</si>
  <si>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</si>
  <si>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</si>
  <si>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</si>
  <si>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</si>
  <si>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</si>
  <si>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</si>
  <si>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</si>
  <si>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</si>
  <si>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</si>
  <si>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</si>
  <si>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</si>
  <si>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</si>
  <si>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</si>
  <si>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</si>
  <si>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</si>
  <si>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</si>
  <si>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</si>
  <si>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</si>
  <si>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</si>
  <si>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</si>
  <si>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</si>
  <si>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</si>
  <si>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</si>
  <si>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</si>
  <si>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</si>
  <si>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</si>
  <si>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</si>
  <si>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</si>
  <si>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</si>
  <si>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</si>
  <si>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</si>
  <si>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</si>
  <si>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</si>
  <si>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</si>
  <si>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</si>
  <si>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</si>
  <si>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Owner-occupied</t>
  </si>
  <si>
    <t>M.7A.13.2</t>
  </si>
  <si>
    <t>Second home/Holiday houses</t>
  </si>
  <si>
    <t>M.7A.13.3</t>
  </si>
  <si>
    <t>Buy-to-let/Non-owner occupied</t>
  </si>
  <si>
    <t>M.7A.13.4</t>
  </si>
  <si>
    <t>Subsidised housing</t>
  </si>
  <si>
    <t>M.7A.13.5</t>
  </si>
  <si>
    <t>Agricultural</t>
  </si>
  <si>
    <t>M.7A.13.6</t>
  </si>
  <si>
    <t>Other/No data</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</si>
  <si>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</si>
  <si>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</si>
  <si>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</si>
  <si>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</si>
  <si>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</si>
  <si>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</si>
  <si>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</si>
  <si>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</si>
  <si>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</si>
  <si>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</si>
  <si>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</si>
  <si>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</si>
  <si>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</si>
  <si>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</si>
  <si>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</si>
  <si>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</si>
  <si>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</si>
  <si>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</si>
  <si>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</si>
  <si>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</si>
  <si>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</si>
  <si>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</si>
  <si>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</si>
  <si>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</si>
  <si>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</si>
  <si>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</si>
  <si>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B1. Harmonised Transparency Template - Mortgage Assets</t>
  </si>
  <si>
    <t>1.  Additional information on the programme</t>
  </si>
  <si>
    <t>2.  Additional information on the swaps</t>
  </si>
  <si>
    <t>3.  Additional information on the asset distribution</t>
  </si>
  <si>
    <t>Transaction Counterparties</t>
  </si>
  <si>
    <t>Name</t>
  </si>
  <si>
    <t>Legal Entity Identifier (LEI)*</t>
  </si>
  <si>
    <t>E.1.1.1</t>
  </si>
  <si>
    <t>Sponsor (if applicable)</t>
  </si>
  <si>
    <t>E.1.1.2</t>
  </si>
  <si>
    <t xml:space="preserve">Servicer </t>
  </si>
  <si>
    <t>BNP Paribas Fortis</t>
  </si>
  <si>
    <t>KGCEPHLVVKVRZYO1T647</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</si>
  <si>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</si>
  <si>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</si>
  <si>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</si>
  <si>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</si>
  <si>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</si>
  <si>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</si>
  <si>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</si>
  <si>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</si>
  <si>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</si>
  <si>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</si>
  <si>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</si>
  <si>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</si>
  <si>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</si>
  <si>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</si>
  <si>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</si>
  <si>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</si>
  <si>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Stichting BNPP Fortis Pfandbriefe Representative</t>
  </si>
  <si>
    <t>E.1.1.11</t>
  </si>
  <si>
    <t>Cover Pool Monitor</t>
  </si>
  <si>
    <t>David De Schacht &amp; Jurgen De Raedemaeker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</si>
  <si>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</si>
  <si>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</si>
  <si>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</si>
  <si>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</si>
  <si>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</si>
  <si>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</si>
  <si>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</si>
  <si>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</si>
  <si>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</si>
  <si>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</si>
  <si>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</si>
  <si>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</si>
  <si>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</si>
  <si>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</si>
  <si>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</si>
  <si>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</si>
  <si>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</si>
  <si>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</si>
  <si>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</si>
  <si>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</si>
  <si>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</si>
  <si>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</si>
  <si>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</si>
  <si>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</si>
  <si>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</si>
  <si>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</si>
  <si>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</si>
  <si>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</si>
  <si>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</si>
  <si>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</si>
  <si>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</si>
  <si>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</si>
  <si>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</si>
  <si>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</si>
  <si>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</si>
  <si>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</si>
  <si>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</si>
  <si>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</si>
  <si>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</si>
  <si>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</si>
  <si>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</si>
  <si>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</si>
  <si>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</si>
  <si>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</si>
  <si>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</si>
  <si>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</si>
  <si>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</si>
  <si>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</si>
  <si>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</si>
  <si>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</si>
  <si>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</si>
  <si>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</si>
  <si>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</si>
  <si>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</si>
  <si>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OE.3.1.1</t>
  </si>
  <si>
    <t>OE.3.1.2</t>
  </si>
  <si>
    <t>OE.3.1.3</t>
  </si>
  <si>
    <t>OE.3.1.4</t>
  </si>
  <si>
    <t>2. Arrears</t>
  </si>
  <si>
    <t>% Public Sector Assets</t>
  </si>
  <si>
    <t>% Shipping Loans</t>
  </si>
  <si>
    <t>% Total Loans</t>
  </si>
  <si>
    <t>E.3.2.1</t>
  </si>
  <si>
    <t>E.3.2.2</t>
  </si>
  <si>
    <t>30-&lt;60 days</t>
  </si>
  <si>
    <t>E.3.2.3</t>
  </si>
  <si>
    <t>60-&lt;90 days</t>
  </si>
  <si>
    <t>E.3.2.4</t>
  </si>
  <si>
    <t>90-&lt;180 days</t>
  </si>
  <si>
    <t>E.3.2.5</t>
  </si>
  <si>
    <t>&gt;= 180 days</t>
  </si>
  <si>
    <t>OE.3.2.1</t>
  </si>
  <si>
    <t>OE.3.2.2</t>
  </si>
  <si>
    <t>OE.3.2.3</t>
  </si>
  <si>
    <t>OE.3.2.4</t>
  </si>
  <si>
    <t>Head of ALM Treasury</t>
  </si>
  <si>
    <t>BORCHANI Tarak</t>
  </si>
  <si>
    <t>+32 460 25 32 60</t>
  </si>
  <si>
    <t>tarak.borchani@bnpparibasfortis.com</t>
  </si>
  <si>
    <t>Asset Based Funding</t>
  </si>
  <si>
    <t>VERVAEKE Johan</t>
  </si>
  <si>
    <t>+32 2 565 66 74</t>
  </si>
  <si>
    <t>johan.vervaeke@bnpparibasfortis.com</t>
  </si>
  <si>
    <t>Asset Based Solutions  (cover pool and management)</t>
  </si>
  <si>
    <t>MEESTER Oscar</t>
  </si>
  <si>
    <t>+ 32 2 565 32 91</t>
  </si>
  <si>
    <t>oscar.meester@bnpparibasfortis.com</t>
  </si>
  <si>
    <t>Website</t>
  </si>
  <si>
    <t>https://www.bnpparibasfortis.com/</t>
  </si>
  <si>
    <t>Remark</t>
  </si>
  <si>
    <t xml:space="preserve">The investor report is provided in pdf and excel-format. </t>
  </si>
  <si>
    <t xml:space="preserve">The excel-format has been provided for information purposes only and in case </t>
  </si>
  <si>
    <t>of contradiction between the pdf and excel-format, the pdf-format will prevail.</t>
  </si>
  <si>
    <t>Retained Covered Bonds</t>
  </si>
  <si>
    <t>EUR 20 Billion Mortgage Pandbrieven Programme</t>
  </si>
  <si>
    <t>Reporting Date</t>
  </si>
  <si>
    <t>Contact Details:</t>
  </si>
  <si>
    <t>Series</t>
  </si>
  <si>
    <t>ISIN</t>
  </si>
  <si>
    <t>Amount</t>
  </si>
  <si>
    <t>Issue Date</t>
  </si>
  <si>
    <t>Maturity Date</t>
  </si>
  <si>
    <t>Currency</t>
  </si>
  <si>
    <t>Coupon Type</t>
  </si>
  <si>
    <t>Coupon</t>
  </si>
  <si>
    <t>Day Count</t>
  </si>
  <si>
    <t>Next Interest Payment Date</t>
  </si>
  <si>
    <t>Remaining Average Life *</t>
  </si>
  <si>
    <t>BD@155374</t>
  </si>
  <si>
    <t>BE6312093121</t>
  </si>
  <si>
    <t>Fixed</t>
  </si>
  <si>
    <t>NACT</t>
  </si>
  <si>
    <t>25/02/2026</t>
  </si>
  <si>
    <t>BD@155375</t>
  </si>
  <si>
    <t>BE6312092115</t>
  </si>
  <si>
    <t>BD@167469</t>
  </si>
  <si>
    <t>BE0002700814</t>
  </si>
  <si>
    <t>20/05/2026</t>
  </si>
  <si>
    <t>BD@167470</t>
  </si>
  <si>
    <t>BE0002701820</t>
  </si>
  <si>
    <t>BD@178945</t>
  </si>
  <si>
    <t>BE0002762434</t>
  </si>
  <si>
    <t>10/12/2026</t>
  </si>
  <si>
    <t>BD@286930</t>
  </si>
  <si>
    <t>BE6359407879</t>
  </si>
  <si>
    <t>29/01/2026</t>
  </si>
  <si>
    <t>BD@286935</t>
  </si>
  <si>
    <t>BE6359408885</t>
  </si>
  <si>
    <t>Extended Maturity Date</t>
  </si>
  <si>
    <t>25/02/2027</t>
  </si>
  <si>
    <t>25/02/2030</t>
  </si>
  <si>
    <t>20/05/2028</t>
  </si>
  <si>
    <t>20/05/2031</t>
  </si>
  <si>
    <t>10/12/2028</t>
  </si>
  <si>
    <t>29/01/2033</t>
  </si>
  <si>
    <t>29/01/2036</t>
  </si>
  <si>
    <t>Covered Bond Emmission</t>
  </si>
  <si>
    <t>Outstanding Series</t>
  </si>
  <si>
    <t>Totals</t>
  </si>
  <si>
    <t>Total Outstanding (in EUR):</t>
  </si>
  <si>
    <t>Current Weighted Average Fixed Coupon:</t>
  </si>
  <si>
    <t>Weighted Average Remaining Average Life*</t>
  </si>
  <si>
    <t>* At Reporting Date until Maturity Date</t>
  </si>
  <si>
    <t>Rating Agency</t>
  </si>
  <si>
    <t>Long Term Rating</t>
  </si>
  <si>
    <t>Outlook</t>
  </si>
  <si>
    <t>Short Term Rating</t>
  </si>
  <si>
    <t>Fitch</t>
  </si>
  <si>
    <t>AA-</t>
  </si>
  <si>
    <t>stable</t>
  </si>
  <si>
    <t>F1+</t>
  </si>
  <si>
    <t>Moody's</t>
  </si>
  <si>
    <t>A2</t>
  </si>
  <si>
    <t>P-1</t>
  </si>
  <si>
    <t>Standard and Poor's</t>
  </si>
  <si>
    <t>A+</t>
  </si>
  <si>
    <t>A-1</t>
  </si>
  <si>
    <t>NR</t>
  </si>
  <si>
    <t>Aaa</t>
  </si>
  <si>
    <t>Ratings</t>
  </si>
  <si>
    <t>1. BNP Paribas Fortis Bank Senior Unsecured Ratings</t>
  </si>
  <si>
    <t>2. BNP Parisbas Fortis Mortgage Pandbrieven Ratings</t>
  </si>
  <si>
    <t>Outstanding Mortgage Pandbrieven</t>
  </si>
  <si>
    <t>(I)</t>
  </si>
  <si>
    <t>Nominal Balance Residential Mortgage Loans</t>
  </si>
  <si>
    <t>(II)</t>
  </si>
  <si>
    <t>Nominal Balance Public Finance Exposures</t>
  </si>
  <si>
    <t>(III)</t>
  </si>
  <si>
    <t>Nominal Balance Financial Institution Exposures</t>
  </si>
  <si>
    <t>(IV)</t>
  </si>
  <si>
    <t>Nominal OC Level [(II)+(III)+(IV)]/(I)-1</t>
  </si>
  <si>
    <t>Value of the Residential Loans (as defined in Royal Decree Art 6 Paraf 1)</t>
  </si>
  <si>
    <t>(V)</t>
  </si>
  <si>
    <t>Ratio Value of Resid. Mortgage Loans / Mortgage Pandbrieven Issued (V) / (I)</t>
  </si>
  <si>
    <t>Limit</t>
  </si>
  <si>
    <t>&gt; &gt; &gt; Cover Test Royal Decree Art 5 Paraf 1</t>
  </si>
  <si>
    <t>Passed</t>
  </si>
  <si>
    <t>85%</t>
  </si>
  <si>
    <t>Value of Public Finance Exposures (definition Royal Decree)</t>
  </si>
  <si>
    <t>(VI)</t>
  </si>
  <si>
    <t>Value of Financial Institution Exposures (definition Royal Decree)</t>
  </si>
  <si>
    <t>(VII)</t>
  </si>
  <si>
    <t>Principal Used for covering Interest in the 'Interest and Principal Coverage Test'</t>
  </si>
  <si>
    <t>(VIIBis)</t>
  </si>
  <si>
    <t>Ratio Value All Cover Assets / Mortgage Pandbrieven Issued [V+VI+VII+VIIBis]/I</t>
  </si>
  <si>
    <t>&gt; &gt; &gt; Cover Test Royal Decree Art 5 Paraf 2</t>
  </si>
  <si>
    <t>105%</t>
  </si>
  <si>
    <t>Interest Proceeds Cover Assets</t>
  </si>
  <si>
    <t>(VIII)</t>
  </si>
  <si>
    <t>Total Interest Proceeds Residential Mortgage Loans</t>
  </si>
  <si>
    <t>Total Interest Proceeds Public Finance Exposures</t>
  </si>
  <si>
    <t>Total Interest Proceeds  Financial Institution Exposures</t>
  </si>
  <si>
    <t>Impact Derivatives</t>
  </si>
  <si>
    <t>Principal Proceeds Cover Assets</t>
  </si>
  <si>
    <t>(IX)</t>
  </si>
  <si>
    <t>Total Principal Proceeds Public Finance Exposures</t>
  </si>
  <si>
    <t>Total Principal Proceeds Financial Institution Exposures</t>
  </si>
  <si>
    <t>Interest Requirement Covered Bonds</t>
  </si>
  <si>
    <t>(X)</t>
  </si>
  <si>
    <t>Costs, Fees and expenses Covered Bonds</t>
  </si>
  <si>
    <t>(XI)</t>
  </si>
  <si>
    <t>Principal Requirement Covered Bonds</t>
  </si>
  <si>
    <t>(XII)</t>
  </si>
  <si>
    <t>Total Surplus (+) / Deficit (-)  (VIII)+(IX)-(X)-(XI)-(XII)</t>
  </si>
  <si>
    <t>&gt; &gt; &gt; Cover Test Royal Decree Art 5 paraf 3</t>
  </si>
  <si>
    <t>Cumulative Cash Inflow Next 180 Days</t>
  </si>
  <si>
    <t>(XIII)</t>
  </si>
  <si>
    <t>Cumulative Cash Outflow Next 180 Days</t>
  </si>
  <si>
    <t>(XIV)</t>
  </si>
  <si>
    <t>Liquidity Surplus (+) / Deficit (-) (XIII)+(XIV)</t>
  </si>
  <si>
    <t>&gt; &gt; &gt; Liquidity Test Royal Decree Art 7 paraf 1</t>
  </si>
  <si>
    <t>MtM Liquid Bonds</t>
  </si>
  <si>
    <t>(XV)</t>
  </si>
  <si>
    <t>Interest Payable on Mortgage Pandbrieven next 3 months</t>
  </si>
  <si>
    <t>(XVI)</t>
  </si>
  <si>
    <t>Excess Coverage Interest Mortgage Pandbrieven by Liquid Bonds (XV)-(XVI)</t>
  </si>
  <si>
    <t>(XVII)</t>
  </si>
  <si>
    <t>Test Summary</t>
  </si>
  <si>
    <t>(all amounts in EUR unless stated otherwise)</t>
  </si>
  <si>
    <t>1. Outstanding Mortgage Pandbrieven and Cover Assets</t>
  </si>
  <si>
    <t>2. Residential Mortgage Loans Cover Test</t>
  </si>
  <si>
    <t>3. Total Asset Cover Test</t>
  </si>
  <si>
    <t>4. Interest and Principal Coverage Test</t>
  </si>
  <si>
    <t>5. Liquidity Tests</t>
  </si>
  <si>
    <t>5. Prepayments Last Calendar Month</t>
  </si>
  <si>
    <t>None</t>
  </si>
  <si>
    <t>4. Derivatives</t>
  </si>
  <si>
    <t>Aa3</t>
  </si>
  <si>
    <t>Moody's Rating</t>
  </si>
  <si>
    <t>Fitch Rating</t>
  </si>
  <si>
    <t>AA</t>
  </si>
  <si>
    <t>Standar &amp; Poor's Rating</t>
  </si>
  <si>
    <t>F</t>
  </si>
  <si>
    <t>Nominal Amount</t>
  </si>
  <si>
    <t>BGB 3.1 22/06/2035</t>
  </si>
  <si>
    <t>BGB 0 22/10/2027</t>
  </si>
  <si>
    <t>BGB 0.8 22/06/2027</t>
  </si>
  <si>
    <t>Kingdom of Belgium</t>
  </si>
  <si>
    <t>BE0000363722</t>
  </si>
  <si>
    <t>BE0000351602</t>
  </si>
  <si>
    <t>BE0000341504</t>
  </si>
  <si>
    <t>Position</t>
  </si>
  <si>
    <t>3. Public Sector Exposure (Liquid Bond Positions)</t>
  </si>
  <si>
    <t>Registered Cash Proceeds under the Residential Mortgage Loans</t>
  </si>
  <si>
    <t>2. Registered Cash</t>
  </si>
  <si>
    <t>% Construction Loans</t>
  </si>
  <si>
    <t>Weighted Remaining average life to interest reset (in years, at 0% CPR)</t>
  </si>
  <si>
    <t>Weighted Remaining average life (in years, at 0% CPR)</t>
  </si>
  <si>
    <t>Weighted average interest rate Variable Rate Loans</t>
  </si>
  <si>
    <t>Weighted average interest rate Fixed Rate Loans</t>
  </si>
  <si>
    <t>Weighted average interest rate</t>
  </si>
  <si>
    <t>Percentage of Variable Rate Loans</t>
  </si>
  <si>
    <t>Percentage of Fixed Rate Loans</t>
  </si>
  <si>
    <t>Weighted average initial maturity (in years, at 0% CPR)</t>
  </si>
  <si>
    <t>Weighted average remaining maturity (in years, at 0% CPR)</t>
  </si>
  <si>
    <t>Weighted average seasoning (in Years)</t>
  </si>
  <si>
    <t>Weighted average Current Loan to Original Value</t>
  </si>
  <si>
    <t>Weighted average Current Loan to Current Value</t>
  </si>
  <si>
    <t>Average Outstanding Balance per loan</t>
  </si>
  <si>
    <t>Average Outstanding Balance per borrower</t>
  </si>
  <si>
    <t>Number of loans</t>
  </si>
  <si>
    <t>Interest Payments between Cut-off Date and Maturity Date</t>
  </si>
  <si>
    <t>Principal Redemptions between Cut-off Date and Maturity</t>
  </si>
  <si>
    <t>Outstanding Balance of Residential Mortgage Loans at the Cut-off Date</t>
  </si>
  <si>
    <t>See Stratification Tables Mortgages for more details</t>
  </si>
  <si>
    <t>1. Residential Mortgage Loans</t>
  </si>
  <si>
    <t>(All Amounts are in Euro)</t>
  </si>
  <si>
    <t>Portfolio Cut-off Date</t>
  </si>
  <si>
    <t>Cover Pool Summary</t>
  </si>
  <si>
    <t>Phase 3</t>
  </si>
  <si>
    <t>Phase 2</t>
  </si>
  <si>
    <t>Phase 1</t>
  </si>
  <si>
    <t>In %</t>
  </si>
  <si>
    <t>In number of loans</t>
  </si>
  <si>
    <t>In EUR</t>
  </si>
  <si>
    <t>18. IFRS9 Norms</t>
  </si>
  <si>
    <t>In number of Properties</t>
  </si>
  <si>
    <t>17. Occupation Type (Based on Indexed Property Value)</t>
  </si>
  <si>
    <t>&gt;6 and &lt;=7</t>
  </si>
  <si>
    <t>&gt;7 and &lt;=8</t>
  </si>
  <si>
    <t>&gt;5 and &lt;=6</t>
  </si>
  <si>
    <t>&gt;4 and &lt;=5</t>
  </si>
  <si>
    <t>&gt;3 and &lt;=4</t>
  </si>
  <si>
    <t>&gt;2 and &lt;=3</t>
  </si>
  <si>
    <t>&gt;1 and &lt;=2</t>
  </si>
  <si>
    <t>&gt;=0 and &lt;=1</t>
  </si>
  <si>
    <t>Fixed To Maturity</t>
  </si>
  <si>
    <t>In Years</t>
  </si>
  <si>
    <t>16. Distribution of Average Life To Interest Reset Date (at 0% CPR)</t>
  </si>
  <si>
    <t>&gt;17 and &lt;=18</t>
  </si>
  <si>
    <t>&gt;16 and &lt;=17</t>
  </si>
  <si>
    <t>&gt;15 and &lt;=16</t>
  </si>
  <si>
    <t>&gt;14 and &lt;=15</t>
  </si>
  <si>
    <t>&gt;13 and &lt;=14</t>
  </si>
  <si>
    <t>&gt;12 and &lt;=13</t>
  </si>
  <si>
    <t>&gt;11 and &lt;=12</t>
  </si>
  <si>
    <t>&gt;10 and &lt;=11</t>
  </si>
  <si>
    <t>&gt;9 and &lt;=10</t>
  </si>
  <si>
    <t>&gt;8 and &lt;=9</t>
  </si>
  <si>
    <t>15. Distribution of Average Life to Final Maturity (at 0% CPR)</t>
  </si>
  <si>
    <t>&gt;500%</t>
  </si>
  <si>
    <t>401-500%</t>
  </si>
  <si>
    <t>301-400%</t>
  </si>
  <si>
    <t>201-300%</t>
  </si>
  <si>
    <t>181-200%</t>
  </si>
  <si>
    <t>161-180%</t>
  </si>
  <si>
    <t>141-160%</t>
  </si>
  <si>
    <t>121-140%</t>
  </si>
  <si>
    <t>101-120%</t>
  </si>
  <si>
    <t>81-100%</t>
  </si>
  <si>
    <t>61-80%</t>
  </si>
  <si>
    <t>41-60%</t>
  </si>
  <si>
    <t>21-40%</t>
  </si>
  <si>
    <t>1-20%</t>
  </si>
  <si>
    <t>14. Loan to Mortgage Inscription Ratio (LTM)</t>
  </si>
  <si>
    <t>&gt;120%</t>
  </si>
  <si>
    <t>111-120%</t>
  </si>
  <si>
    <t>101-110%</t>
  </si>
  <si>
    <t>91-100%</t>
  </si>
  <si>
    <t>81-90%</t>
  </si>
  <si>
    <t>71-80%</t>
  </si>
  <si>
    <t>61-70%</t>
  </si>
  <si>
    <t>51-60%</t>
  </si>
  <si>
    <t>41-50%</t>
  </si>
  <si>
    <t>31-40%</t>
  </si>
  <si>
    <t>21-30%</t>
  </si>
  <si>
    <t>11-20%</t>
  </si>
  <si>
    <t>0-10%</t>
  </si>
  <si>
    <t xml:space="preserve">13. Current Loan to Original Value (LTOV) </t>
  </si>
  <si>
    <t>12. Current Loan to Current Value (LTV)</t>
  </si>
  <si>
    <t>Linear</t>
  </si>
  <si>
    <t>Interest only</t>
  </si>
  <si>
    <t>Annuity</t>
  </si>
  <si>
    <t>11. Repayment Type</t>
  </si>
  <si>
    <t>Twice A Year</t>
  </si>
  <si>
    <t>Monthly</t>
  </si>
  <si>
    <t>10. Interest Payment Frequency</t>
  </si>
  <si>
    <t>2040</t>
  </si>
  <si>
    <t>2039</t>
  </si>
  <si>
    <t>2038</t>
  </si>
  <si>
    <t>2037</t>
  </si>
  <si>
    <t>2036</t>
  </si>
  <si>
    <t>2035</t>
  </si>
  <si>
    <t>2034</t>
  </si>
  <si>
    <t>2033</t>
  </si>
  <si>
    <t>2032</t>
  </si>
  <si>
    <t>2031</t>
  </si>
  <si>
    <t>2030</t>
  </si>
  <si>
    <t>2029</t>
  </si>
  <si>
    <t>2028</t>
  </si>
  <si>
    <t>2027</t>
  </si>
  <si>
    <t>2026</t>
  </si>
  <si>
    <t>9. Next Reset Date</t>
  </si>
  <si>
    <t>Variable With Cap</t>
  </si>
  <si>
    <t>Variable</t>
  </si>
  <si>
    <t>8. Interest Rate Type</t>
  </si>
  <si>
    <t>7 - 7.5%</t>
  </si>
  <si>
    <t>7.5 - 8%</t>
  </si>
  <si>
    <t>6.5 - 7%</t>
  </si>
  <si>
    <t>6 - 6.5%</t>
  </si>
  <si>
    <t>5.5 - 6%</t>
  </si>
  <si>
    <t>5 - 5.5%</t>
  </si>
  <si>
    <t>4.5 - 5%</t>
  </si>
  <si>
    <t>4 - 4.5%</t>
  </si>
  <si>
    <t>3.5 - 4%</t>
  </si>
  <si>
    <t>3 - 3.5%</t>
  </si>
  <si>
    <t>2.5 - 3%</t>
  </si>
  <si>
    <t>2 - 2.5%</t>
  </si>
  <si>
    <t>1.5 - 2%</t>
  </si>
  <si>
    <t>1 - 1.5%</t>
  </si>
  <si>
    <t>0.5 - 1%</t>
  </si>
  <si>
    <t>0 - 0.5%</t>
  </si>
  <si>
    <t>7. Interest Rate</t>
  </si>
  <si>
    <t>&gt;400</t>
  </si>
  <si>
    <t>&gt;300 and &lt;=400</t>
  </si>
  <si>
    <t>&gt;200 and &lt;=300</t>
  </si>
  <si>
    <t>&gt;100 and &lt;=200</t>
  </si>
  <si>
    <t>&lt;=100</t>
  </si>
  <si>
    <t>In number of Borrowers</t>
  </si>
  <si>
    <t>In EUR * 1000</t>
  </si>
  <si>
    <t>6. Outstanding Loan Balance by Borrower</t>
  </si>
  <si>
    <t>Year</t>
  </si>
  <si>
    <t>5. Origination Year</t>
  </si>
  <si>
    <t>&gt;37 and &lt;=38</t>
  </si>
  <si>
    <t>&gt;40 and &lt;=41</t>
  </si>
  <si>
    <t>&gt;31 and &lt;=32</t>
  </si>
  <si>
    <t>&gt;32 and &lt;=33</t>
  </si>
  <si>
    <t>&gt;39 and &lt;=40</t>
  </si>
  <si>
    <t>&gt;36 and &lt;=37</t>
  </si>
  <si>
    <t>&gt;35 and &lt;=36</t>
  </si>
  <si>
    <t>&gt;34 and &lt;=35</t>
  </si>
  <si>
    <t>&gt;33 and &lt;=34</t>
  </si>
  <si>
    <t>&gt;30 and &lt;=31</t>
  </si>
  <si>
    <t>&gt;29 and &lt;=30</t>
  </si>
  <si>
    <t>&gt;28 and &lt;=29</t>
  </si>
  <si>
    <t>&gt;27 and &lt;=28</t>
  </si>
  <si>
    <t>&gt;26 and &lt;=27</t>
  </si>
  <si>
    <t>&gt;25 and &lt;=26</t>
  </si>
  <si>
    <t>&gt;24 and &lt;=25</t>
  </si>
  <si>
    <t>&gt;23 and &lt;=24</t>
  </si>
  <si>
    <t>&gt;22 and &lt;=23</t>
  </si>
  <si>
    <t>&gt;21 and &lt;=22</t>
  </si>
  <si>
    <t>&gt;20 and &lt;=21</t>
  </si>
  <si>
    <t>&gt;19 and &lt;=20</t>
  </si>
  <si>
    <t>&gt;18 and &lt;=19</t>
  </si>
  <si>
    <t>&lt;=1</t>
  </si>
  <si>
    <t>4. Original term to maturity</t>
  </si>
  <si>
    <t>&lt;0</t>
  </si>
  <si>
    <t>3. Remaining term to maturity</t>
  </si>
  <si>
    <t>2. Seasoning</t>
  </si>
  <si>
    <t>1. Geographic distribution</t>
  </si>
  <si>
    <t>Straticifation Tables</t>
  </si>
  <si>
    <t>&gt; 90 Days</t>
  </si>
  <si>
    <t>60 - 90 Days</t>
  </si>
  <si>
    <t>30 - 60 Days</t>
  </si>
  <si>
    <t>0 - 30 Days</t>
  </si>
  <si>
    <t>Performing</t>
  </si>
  <si>
    <t xml:space="preserve">1. Delinquencies (at cut-off date)
</t>
  </si>
  <si>
    <t>Cover Pool Performance</t>
  </si>
  <si>
    <t>CPR 10%</t>
  </si>
  <si>
    <t>CPR 5%</t>
  </si>
  <si>
    <t>CPR 2%</t>
  </si>
  <si>
    <t>CPR 0%</t>
  </si>
  <si>
    <t>Covered bonds</t>
  </si>
  <si>
    <t>Days</t>
  </si>
  <si>
    <t>Month</t>
  </si>
  <si>
    <t>Maturity</t>
  </si>
  <si>
    <t>Cutt-off</t>
  </si>
  <si>
    <t>COVER LOAN ASSETS</t>
  </si>
  <si>
    <t>LIABILITIES</t>
  </si>
  <si>
    <t>TIME</t>
  </si>
  <si>
    <t>Amortisation</t>
  </si>
  <si>
    <t>If you have any questions about this policy, the collection and use of your personal information or other privacy-specific concerns please contact us by clicking on Contact Us .</t>
  </si>
  <si>
    <t>7. CONTACT</t>
  </si>
  <si>
    <t>Any changes we may make to our privacy policy in the future will be posted on this page.</t>
  </si>
  <si>
    <t>6. CHANGES TO OUR PRIVACY POLICY</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</si>
  <si>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</si>
  <si>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</si>
  <si>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5. YOUR RIGHTS</t>
  </si>
  <si>
    <t>Where we have given you a password which enables you to access certain parts of the Site, you are responsible for keeping this password confidential. We ask you not to share your password with anyone.</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</si>
  <si>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</si>
  <si>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</si>
  <si>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4. SECURITY</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</si>
  <si>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</si>
  <si>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r>
      <t>· By submitting your personal information, you also agree that such information may be transferred to, and stored at, a destination outside the European Economic Area ("</t>
    </r>
    <r>
      <rPr>
        <b/>
        <sz val="13"/>
        <rFont val="Aptos Narrow"/>
        <family val="2"/>
        <scheme val="minor"/>
      </rPr>
      <t>EEA</t>
    </r>
    <r>
      <rPr>
        <sz val="13"/>
        <rFont val="Aptos Narrow"/>
        <family val="2"/>
        <scheme val="minor"/>
      </rPr>
      <t>"), whether or not an adequate level of protection in ensured for personal information in the country of reception.</t>
    </r>
  </si>
  <si>
    <t>· for direct marketing purposes (unless you object to such processing in accordance with paragraph 2 above).</t>
  </si>
  <si>
    <t>· in the case of any legitimate interest; and</t>
  </si>
  <si>
    <t>· if we are under a duty to disclose or share your personal information in order to comply with any legal obligation, or in order to enforce or apply our Terms of Use and other agreements;</t>
  </si>
  <si>
    <t>You agree that your personal information may be communicated to third parties:</t>
  </si>
  <si>
    <t>3. TRANSFER AND STORAGE OF PERSONAL INFORMATION</t>
  </si>
  <si>
    <t>If you do not want us to use your information in this way, or to pass your details on to third parties for marketing purposes, you can refuse consent to such processing by ticking the relevant box situated on the form on which we collect your information.</t>
  </si>
  <si>
    <t>· to notify you about changes to our service.</t>
  </si>
  <si>
    <t>· to provide you with information, products or services that you request from us or which we feel may interest you; and</t>
  </si>
  <si>
    <t>· to ensure that content from the Site is presented in the most effective manner for your computer;</t>
  </si>
  <si>
    <t>We may collect and process your personal information for the following purposes:</t>
  </si>
  <si>
    <t>2. INFORMATION USE</t>
  </si>
  <si>
    <t>This information may include personal information (such as your name or title) and we will only process such personal information for the purposes set out in paragraph 2 below in accordance with the Belgian DPL</t>
  </si>
  <si>
    <t>· details of your visits to the Site and the resources that you access.</t>
  </si>
  <si>
    <t>· if you contact us, we may keep a record of that correspondence; and</t>
  </si>
  <si>
    <t>· information that you provide by completing any form on our website (www.coveredbondlabel.com) (the "Site"). This includes information provided at the time of registering to use the Site, subscribing to our service, posting material or requesting further services;</t>
  </si>
  <si>
    <t>We may collect and process the following information about you:</t>
  </si>
  <si>
    <t>1. INFORMATION COLLECTION AND PROCESSING</t>
  </si>
  <si>
    <r>
      <t>For the purpose of the Law of 8 December 1992 on the protection of privacy in relation to processing of personal information (</t>
    </r>
    <r>
      <rPr>
        <i/>
        <sz val="13"/>
        <rFont val="Aptos Narrow"/>
        <family val="2"/>
        <scheme val="minor"/>
      </rPr>
      <t>loi relative à la protection de la vie privée à l'égard des traitements de données à caractère personnel / wet tot bescherming van de persoonlijke levensfeer ten opzichte van de verwerking van persoonsgegevens</t>
    </r>
    <r>
      <rPr>
        <sz val="13"/>
        <rFont val="Aptos Narrow"/>
        <family val="2"/>
        <scheme val="minor"/>
      </rPr>
      <t>) (the "</t>
    </r>
    <r>
      <rPr>
        <b/>
        <sz val="13"/>
        <rFont val="Aptos Narrow"/>
        <family val="2"/>
        <scheme val="minor"/>
      </rPr>
      <t>Belgian DPL</t>
    </r>
    <r>
      <rPr>
        <sz val="13"/>
        <rFont val="Aptos Narrow"/>
        <family val="2"/>
        <scheme val="minor"/>
      </rPr>
      <t>"), we (the Covered Bond Label Foundation) are the data controller.</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</si>
  <si>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Aptos Narrow"/>
        <family val="2"/>
        <scheme val="minor"/>
      </rPr>
      <t>you</t>
    </r>
    <r>
      <rPr>
        <sz val="13"/>
        <rFont val="Aptos Narrow"/>
        <family val="2"/>
        <scheme val="minor"/>
      </rPr>
      <t>") will be processed by us or by third parties. Please read the following carefully to understand our views and practices regarding your personal information and how we will treat it.</t>
    </r>
  </si>
  <si>
    <r>
      <t>The Covered Bond Label Foundation ("</t>
    </r>
    <r>
      <rPr>
        <b/>
        <sz val="13"/>
        <color rgb="FF1E1B1D"/>
        <rFont val="Aptos Narrow"/>
        <family val="2"/>
        <scheme val="minor"/>
      </rPr>
      <t>we</t>
    </r>
    <r>
      <rPr>
        <sz val="13"/>
        <color rgb="FF1E1B1D"/>
        <rFont val="Aptos Narrow"/>
        <family val="2"/>
        <scheme val="minor"/>
      </rPr>
      <t>" or "</t>
    </r>
    <r>
      <rPr>
        <b/>
        <sz val="13"/>
        <color rgb="FF1E1B1D"/>
        <rFont val="Aptos Narrow"/>
        <family val="2"/>
        <scheme val="minor"/>
      </rPr>
      <t>us</t>
    </r>
    <r>
      <rPr>
        <sz val="13"/>
        <color rgb="FF1E1B1D"/>
        <rFont val="Aptos Narrow"/>
        <family val="2"/>
        <scheme val="minor"/>
      </rPr>
      <t>") is committed to protecting and respecting the privacy of our users.</t>
    </r>
  </si>
  <si>
    <t>SECTION E. CBFL PRIVACY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</si>
  <si>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</si>
  <si>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5. CHANGES TO THE POLICY</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</si>
  <si>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</si>
  <si>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</si>
  <si>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</si>
  <si>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4. DOWNLOADING AND USE OF INFORMATION FROM OUR SITE</t>
  </si>
  <si>
    <t>· any other action we deem to be appropriate;</t>
  </si>
  <si>
    <t>· disclosure of information to law enforcement authorities as requested by law or as we reasonably feel is necessary; or</t>
  </si>
  <si>
    <t>· legal proceedings against you for reimbursement of all costs on an indemnity basis (including, but not limited to, reasonable administrative and legal costs) resulting from the breach;</t>
  </si>
  <si>
    <t>· immediate, temporary or permanent removal of any Information uploaded by you to the Site;</t>
  </si>
  <si>
    <t>· immediate, temporary or permanent withdrawal of your right to use the Site;</t>
  </si>
  <si>
    <t>Failure to comply with the Policy will constitute a material breach of our Terms of Use upon which you are permitted to use the Site, and may result in us taking any of the following actions:</t>
  </si>
  <si>
    <t>We will determine, at our sole discretion, whether your use of the Site has caused a breach of the Policy. When a breach of the Policy has occurred, we may take such action as we deem reasonable.</t>
  </si>
  <si>
    <t>3. SUSPENSION AND TERMINATION</t>
  </si>
  <si>
    <t>· be provided in breach of any legal duty owed to any person, such as a contractual duty or a duty of confidence;</t>
  </si>
  <si>
    <t>· be likely to deceive any person; or</t>
  </si>
  <si>
    <t>· infringe any copyright, database right, trade mark or other proprietary right of any other person;</t>
  </si>
  <si>
    <t>Information must not:</t>
  </si>
  <si>
    <t>· comply with applicable law in Belgium and in any country from which it is posted.</t>
  </si>
  <si>
    <t>·  be accurate; and</t>
  </si>
  <si>
    <t>Information must:</t>
  </si>
  <si>
    <t>These content standards apply to any and all information (the "Information") which you contribute to the Site.</t>
  </si>
  <si>
    <t>2. CONTENT STANDARDS</t>
  </si>
  <si>
    <t>· any equipment or network or software owned or used by any third party.</t>
  </si>
  <si>
    <t>· any software used in the provision of the Site; or</t>
  </si>
  <si>
    <t>· any equipment or network on which the Site is stored;</t>
  </si>
  <si>
    <t>· any part of the Site;</t>
  </si>
  <si>
    <t>· not to access without authority, interfere with, damage or disrupt:</t>
  </si>
  <si>
    <t>· not to reproduce, duplicate, copy or re-sell any part of the Site in contravention of the provisions of our Terms of Use; and</t>
  </si>
  <si>
    <t>You also agree:</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</si>
  <si>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</si>
  <si>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 to transmit, or procure the sending of, any unsolicited or unauthorised advertising or promotional material or any other form of similar solicitation (spam); or</t>
  </si>
  <si>
    <t>· in any way that is unlawful or fraudulent, or has any unlawful or fraudulent purpose or effect;</t>
  </si>
  <si>
    <t>· in any way which breaches or contravenes our content standards (see para 2 below);</t>
  </si>
  <si>
    <t>· in any way that breaches any applicable local, national or international law or regulation;</t>
  </si>
  <si>
    <t>You may use the Site for lawful purposes only. You may not use the Site:</t>
  </si>
  <si>
    <t>1. PROHIBITED USES</t>
  </si>
  <si>
    <t>Your use of the Site means that you accept, and agree to abide by, all the terms of the Policy, which supplement our Terms of Use.</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</si>
  <si>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</si>
  <si>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SECTION D. CBFL ACCEPTABLE USE POLICY</t>
  </si>
  <si>
    <t>We shall inform you if any of our contact details change by posting a notice on the Site.</t>
  </si>
  <si>
    <t>Details of how to contact us are available by clicking on Contact Us.</t>
  </si>
  <si>
    <t>9. CONTACTS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</si>
  <si>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</si>
  <si>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8. VARIATIONS</t>
  </si>
  <si>
    <t>These T&amp;Cs and any dispute or claim arising out of or in connection with them or their subject matter or formation (including non-contractual disputes or claims) shall be governed by and construed in accordance with the laws of Belgium.</t>
  </si>
  <si>
    <t>The courts of Brussels, Belgium shall have exclusive jurisdiction over any claim arising from, or related to, a visit to the Site or these T&amp;Cs.</t>
  </si>
  <si>
    <t>7. JURISDICTION AND APPLICABLE LAW</t>
  </si>
  <si>
    <t>We reserve the right to prohibit any activities of any nature or description that, in our sole discretion, might tend to damage or injure our commercial reputation or goodwill or the reputations or goodwill of any of the providers or subscribers to this Site.</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</si>
  <si>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</si>
  <si>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</si>
  <si>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</si>
  <si>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</si>
  <si>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6. VIRUSES, HACKING, OTHER OFFENCES</t>
  </si>
  <si>
    <t>We process information about you in accordance with our Privacy Policy. By using the Site, you consent to such processing and you warrant that all information provided by you is accurate.</t>
  </si>
  <si>
    <t>5. INFORMATION ABOUT YOU AND VISITS TO OUR SITE</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</si>
  <si>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</si>
  <si>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 all conditions, warranties and other terms which might otherwise be implied by any applicable law or regulation; and</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</si>
  <si>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</si>
  <si>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4. OUR LIABILITY</t>
  </si>
  <si>
    <t>We aim to update the Site on a regular basis, and may change the content at any time. If the need arises, we reserve the right to suspend access to the Site, or close it indefinitely.</t>
  </si>
  <si>
    <t>3. SITE CHANGES</t>
  </si>
  <si>
    <t>You must not use any part of the materials on the Site for commercial purposes without our consent.</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</si>
  <si>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</si>
  <si>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2. INTELLECTUAL PROPERTY</t>
  </si>
  <si>
    <t>You are responsible for making all arrangements necessary for you to have access to the Site. You are also responsible for ensuring that all persons who access the Site through your internet connection are aware of these T&amp;Cs and that they comply with them.</t>
  </si>
  <si>
    <r>
      <t>When using the Site, you must comply with the provisions of our </t>
    </r>
    <r>
      <rPr>
        <b/>
        <sz val="13"/>
        <color rgb="FF1E1B1D"/>
        <rFont val="Aptos Narrow"/>
        <family val="2"/>
        <scheme val="minor"/>
      </rPr>
      <t>Acceptable Use Policy</t>
    </r>
    <r>
      <rPr>
        <sz val="13"/>
        <color rgb="FF1E1B1D"/>
        <rFont val="Aptos Narrow"/>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Aptos Narrow"/>
        <family val="2"/>
        <scheme val="minor"/>
      </rPr>
      <t>Acceptable Use Policy</t>
    </r>
    <r>
      <rPr>
        <sz val="13"/>
        <color rgb="FF1E1B1D"/>
        <rFont val="Aptos Narrow"/>
        <family val="2"/>
        <scheme val="minor"/>
      </rPr>
      <t> that you commit.</t>
    </r>
  </si>
  <si>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</si>
  <si>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From time to time, we may restrict access to the Site (either partially or in its entirety).</t>
  </si>
  <si>
    <t>Access to the Site is permitted on a temporary basis, and we reserve the right to withdraw or amend the service we provide on the Site without notice. We shall not be liable if for any reason the Site is unavailable at any time or for any period of time.</t>
  </si>
  <si>
    <t>1. SITE ACCESS</t>
  </si>
  <si>
    <t>SECTION C. GENERAL T&amp;Cs</t>
  </si>
  <si>
    <t>An Issuer may download its own profile from our Site in any of the ways expressly permitted by the Site, but Issuers may not download the profiles of any other Issuers or attempt to download profiles from the Site by any other means.</t>
  </si>
  <si>
    <t>6. DOWNLOADING OF ISSUER PROFILES FROM OUR SITE</t>
  </si>
  <si>
    <t>If we need to contact you in relation to your use of the Site, we may contact you by email, telephone or post. The most recent details you have given us will be used. You must promptly inform us of any change in your contact details.</t>
  </si>
  <si>
    <t>We reserve the right to alter or cancel User Details and revoke access to the site at any time.</t>
  </si>
  <si>
    <r>
      <t>Issuers will be provided with a unique user identification code and password (the "</t>
    </r>
    <r>
      <rPr>
        <b/>
        <sz val="13"/>
        <rFont val="Aptos Narrow"/>
        <family val="2"/>
        <scheme val="minor"/>
      </rPr>
      <t>User Details</t>
    </r>
    <r>
      <rPr>
        <sz val="13"/>
        <rFont val="Aptos Narrow"/>
        <family val="2"/>
        <scheme val="minor"/>
      </rPr>
      <t>") in order to access the Site for the sole purpose of uploading and/or validating Product Information on the Site. Such User Details are granted by us for the sole and exclusive use of the Issuer.</t>
    </r>
  </si>
  <si>
    <t>Issuers are required to register with us in order to use the Site by completing the followingRegistration Form.</t>
  </si>
  <si>
    <t>5. SECURITY</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</si>
  <si>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</si>
  <si>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 xml:space="preserve"> You must not establish a link from any website that is not owned by you.</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</si>
  <si>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</si>
  <si>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4. LINKING TO OUR SITE</t>
  </si>
  <si>
    <t>We have the right to remove any information or posting you make on the Site if, in our opinion, such information does not comply with the content standards set out in our Acceptable Use Policy, or for any other reason.</t>
  </si>
  <si>
    <t>We shall not be responsible, or liable to any third party, for the content or accuracy of any Product Information posted by you or any other user of the Site.</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</si>
  <si>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</si>
  <si>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</si>
  <si>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</si>
  <si>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3. UPLOADING INFORMATION TO OUR SITE</t>
  </si>
  <si>
    <t>www.coveredbondlabel.com/pdf/Covered_Bond_Label_Convention_2015.pdf</t>
  </si>
  <si>
    <t>By uploading and/or validating Product Information on our Site, the Issuer warrants and represents that the Product complies with the relevant criteria established by the Label Convention as detailed at </t>
  </si>
  <si>
    <t>2. PRODUCTS</t>
  </si>
  <si>
    <t>The Issuer shall not make any statement that its receipt of a Covered Bond Label constitutes a recommendation by us to buy, sell or hold any Product, or that it reflects our views on the suitability of any Product for a particular Investor.</t>
  </si>
  <si>
    <t>We accept no liability in relation to any lack of availability of the Site or any omission of, or any display of incorrect, Product Information on the Site for any reason whatsoever including negligence.</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</si>
  <si>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</si>
  <si>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</si>
  <si>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</si>
  <si>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1. DIRECTORY SERVICES AND LABEL</t>
  </si>
  <si>
    <t>SECTION B. ISSUER T&amp;Cs</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</si>
  <si>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</si>
  <si>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</si>
  <si>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</si>
  <si>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</si>
  <si>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3. LINKS FROM AND TO OUR SITE</t>
  </si>
  <si>
    <t>The use of material printed or downloaded from our Site must be in accordance with our Acceptable Use Policy.</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</si>
  <si>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</si>
  <si>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2. USE OF MATERIALS</t>
  </si>
  <si>
    <t>From time to time we may make changes to the Site that we feel are appropriate (see Section C, para 3 below).</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</si>
  <si>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</si>
  <si>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</si>
  <si>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Aptos Narrow"/>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Aptos Narrow"/>
        <family val="2"/>
        <scheme val="minor"/>
      </rPr>
      <t> Inclusion of Product Information in the directory on the Site does not constitute a warranty or representation by us that the Product is a covered bond product or complies with any particular criteria or regulations.</t>
    </r>
  </si>
  <si>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</si>
  <si>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</si>
  <si>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</si>
  <si>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1. DIRECTORY SERVICES</t>
  </si>
  <si>
    <t>SECTION A. INVESTOR T&amp;Cs</t>
  </si>
  <si>
    <t>If any provision of these T&amp;Cs shall be deemed unlawful, void or for any reason unenforceable, then that provision shall be deemed severable from these terms and shall not affect the validity and enforceability of any remaining provisions.</t>
  </si>
  <si>
    <r>
      <t xml:space="preserve"> Please read the T&amp;Cs carefully before you start to use the Site. By clicking </t>
    </r>
    <r>
      <rPr>
        <b/>
        <sz val="13"/>
        <color rgb="FF1E1B1D"/>
        <rFont val="Aptos Narrow"/>
        <family val="2"/>
        <scheme val="minor"/>
      </rPr>
      <t>'Accept'</t>
    </r>
    <r>
      <rPr>
        <sz val="13"/>
        <color rgb="FF1E1B1D"/>
        <rFont val="Aptos Narrow"/>
        <family val="2"/>
        <scheme val="minor"/>
      </rPr>
      <t> you indicate that you accept these T&amp;Cs and that you agree to abide by them.</t>
    </r>
  </si>
  <si>
    <r>
      <rPr>
        <b/>
        <sz val="13"/>
        <color rgb="FF1E1B1D"/>
        <rFont val="Aptos Narrow"/>
        <family val="2"/>
        <scheme val="minor"/>
      </rPr>
      <t>Our Acceptable Use Policy</t>
    </r>
    <r>
      <rPr>
        <sz val="13"/>
        <color rgb="FF1E1B1D"/>
        <rFont val="Aptos Narrow"/>
        <family val="2"/>
        <scheme val="minor"/>
      </rPr>
      <t> and </t>
    </r>
    <r>
      <rPr>
        <b/>
        <sz val="13"/>
        <color rgb="FF1E1B1D"/>
        <rFont val="Aptos Narrow"/>
        <family val="2"/>
        <scheme val="minor"/>
      </rPr>
      <t>Privacy Policy</t>
    </r>
    <r>
      <rPr>
        <sz val="13"/>
        <color rgb="FF1E1B1D"/>
        <rFont val="Aptos Narrow"/>
        <family val="2"/>
        <scheme val="minor"/>
      </rPr>
      <t> are incorporated into these T&amp;Cs.</t>
    </r>
  </si>
  <si>
    <r>
      <t xml:space="preserve"> These terms and conditions together with the documents referred to in them set out the terms of use ("</t>
    </r>
    <r>
      <rPr>
        <b/>
        <sz val="13"/>
        <color rgb="FF1E1B1D"/>
        <rFont val="Aptos Narrow"/>
        <family val="2"/>
        <scheme val="minor"/>
      </rPr>
      <t>T&amp;Cs</t>
    </r>
    <r>
      <rPr>
        <sz val="13"/>
        <color rgb="FF1E1B1D"/>
        <rFont val="Aptos Narrow"/>
        <family val="2"/>
        <scheme val="minor"/>
      </rPr>
      <t>") on which (a) an Issuer; (b) Investor; or (c) any other User, may make use of the Site. Section A applies primarily to Investors, and Section B applies primarily to Issuers. The General T&amp;Cs in Section C apply to all Users.</t>
    </r>
  </si>
  <si>
    <r>
      <t>The Site is intended for use as a directory of information relating to certain covered bond products ("</t>
    </r>
    <r>
      <rPr>
        <b/>
        <sz val="13"/>
        <color rgb="FF1E1B1D"/>
        <rFont val="Aptos Narrow"/>
        <family val="2"/>
        <scheme val="minor"/>
      </rPr>
      <t>Products</t>
    </r>
    <r>
      <rPr>
        <sz val="13"/>
        <color rgb="FF1E1B1D"/>
        <rFont val="Aptos Narrow"/>
        <family val="2"/>
        <scheme val="minor"/>
      </rPr>
      <t>") (the "</t>
    </r>
    <r>
      <rPr>
        <b/>
        <sz val="13"/>
        <color rgb="FF1E1B1D"/>
        <rFont val="Aptos Narrow"/>
        <family val="2"/>
        <scheme val="minor"/>
      </rPr>
      <t>Product Information</t>
    </r>
    <r>
      <rPr>
        <sz val="13"/>
        <color rgb="FF1E1B1D"/>
        <rFont val="Aptos Narrow"/>
        <family val="2"/>
        <scheme val="minor"/>
      </rPr>
      <t>") by an issuer of ("</t>
    </r>
    <r>
      <rPr>
        <b/>
        <sz val="13"/>
        <color rgb="FF1E1B1D"/>
        <rFont val="Aptos Narrow"/>
        <family val="2"/>
        <scheme val="minor"/>
      </rPr>
      <t>Issuer</t>
    </r>
    <r>
      <rPr>
        <sz val="13"/>
        <color rgb="FF1E1B1D"/>
        <rFont val="Aptos Narrow"/>
        <family val="2"/>
        <scheme val="minor"/>
      </rPr>
      <t>"), or potential investor in ("</t>
    </r>
    <r>
      <rPr>
        <b/>
        <sz val="13"/>
        <color rgb="FF1E1B1D"/>
        <rFont val="Aptos Narrow"/>
        <family val="2"/>
        <scheme val="minor"/>
      </rPr>
      <t>Investor</t>
    </r>
    <r>
      <rPr>
        <sz val="13"/>
        <color rgb="FF1E1B1D"/>
        <rFont val="Aptos Narrow"/>
        <family val="2"/>
        <scheme val="minor"/>
      </rPr>
      <t>"), such Products (an Issuer, Investor, or any other person accessing this Site, each a "</t>
    </r>
    <r>
      <rPr>
        <b/>
        <sz val="13"/>
        <color rgb="FF1E1B1D"/>
        <rFont val="Aptos Narrow"/>
        <family val="2"/>
        <scheme val="minor"/>
      </rPr>
      <t>User</t>
    </r>
    <r>
      <rPr>
        <sz val="13"/>
        <color rgb="FF1E1B1D"/>
        <rFont val="Aptos Narrow"/>
        <family val="2"/>
        <scheme val="minor"/>
      </rPr>
      <t>" or "</t>
    </r>
    <r>
      <rPr>
        <b/>
        <sz val="13"/>
        <color rgb="FF1E1B1D"/>
        <rFont val="Aptos Narrow"/>
        <family val="2"/>
        <scheme val="minor"/>
      </rPr>
      <t>you</t>
    </r>
    <r>
      <rPr>
        <sz val="13"/>
        <color rgb="FF1E1B1D"/>
        <rFont val="Aptos Narrow"/>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</si>
  <si>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</si>
  <si>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TERMS OF USE</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</si>
  <si>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</si>
  <si>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</si>
  <si>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</si>
  <si>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 xml:space="preserve">Disclaimer - Important notices </t>
  </si>
  <si>
    <t>Worksheet G1. Crisis M Payment Holidays</t>
  </si>
  <si>
    <t>Tab 1: Harmonised Transparency Template</t>
  </si>
  <si>
    <t>Worksheet F1: Sustainable M data</t>
  </si>
  <si>
    <t>Worksheet E: Optional ECB-ECAIs data</t>
  </si>
  <si>
    <t>Worksheet D &amp; Onwards (If Any): National Transparency Template</t>
  </si>
  <si>
    <t>Covered Bond Label Disclaimer</t>
  </si>
  <si>
    <t>Worksheet C: HTT Harmonised Glossary</t>
  </si>
  <si>
    <t>Worksheet B3: HTT Shipping Assets</t>
  </si>
  <si>
    <t>Worksheet B2: HTT Public Sector Assets</t>
  </si>
  <si>
    <t>Worksheet B1: HTT Mortgage Assets</t>
  </si>
  <si>
    <t>Worksheet A: HTT General</t>
  </si>
  <si>
    <t>Index</t>
  </si>
  <si>
    <t>2025  Version</t>
  </si>
  <si>
    <t>Harmonised Transparency Template</t>
  </si>
  <si>
    <t>Paying Agent</t>
  </si>
  <si>
    <t>Interest Covereage Test (passe/failed)</t>
  </si>
  <si>
    <t>NPV Test (passed/failed)</t>
  </si>
  <si>
    <t>(g)        Percentage of loans in default:</t>
  </si>
  <si>
    <t>(f)        Levels of OC:</t>
  </si>
  <si>
    <t>(e)        Overview maturity extension triggers:</t>
  </si>
  <si>
    <t>(e)        Maturity Structure - covered bond:</t>
  </si>
  <si>
    <t>(e)        Maturity Structure - cover assets:</t>
  </si>
  <si>
    <t>(d)        Hedging Strategy</t>
  </si>
  <si>
    <t>(d)        Market Risk:</t>
  </si>
  <si>
    <t>147 for Public Sector Asset - type of debtor</t>
  </si>
  <si>
    <t>441 LTV Commercial Mortgage</t>
  </si>
  <si>
    <t>(d)        Credit Risk:</t>
  </si>
  <si>
    <t xml:space="preserve">            (d)        Liquidity Risk - primary assets cover pool:</t>
  </si>
  <si>
    <t>(d)        Currency risk - covered bond:</t>
  </si>
  <si>
    <t xml:space="preserve">          (d)         Interest rate risk - covered bond:</t>
  </si>
  <si>
    <t>(d)        Currency risk - cover pool:</t>
  </si>
  <si>
    <t xml:space="preserve">            (d)        Interest rate risk - cover pool:</t>
  </si>
  <si>
    <t>link to Glossary HG.1.15</t>
  </si>
  <si>
    <t xml:space="preserve">(c)       Valuation Method: </t>
  </si>
  <si>
    <t xml:space="preserve">(c)        Loan size: </t>
  </si>
  <si>
    <t>(c)        Type of cover assets:</t>
  </si>
  <si>
    <t xml:space="preserve">(c)        Geographical distribution: </t>
  </si>
  <si>
    <t>[insert here link to the cover pool on the covered bond label website]</t>
  </si>
  <si>
    <t xml:space="preserve">(b)        List of ISIN of issued covered bonds: </t>
  </si>
  <si>
    <t xml:space="preserve">(a)         Value of outstanding covered bonds: </t>
  </si>
  <si>
    <t xml:space="preserve">(a)         Value of the cover pool total assets: </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</si>
  <si>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</si>
  <si>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</si>
  <si>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4. Compliance Art 14 CBD Check table</t>
  </si>
  <si>
    <r>
      <t xml:space="preserve">Is sustainability based on </t>
    </r>
    <r>
      <rPr>
        <b/>
        <sz val="11"/>
        <rFont val="Aptos Narrow"/>
        <family val="2"/>
        <scheme val="minor"/>
      </rPr>
      <t>other criteria</t>
    </r>
    <r>
      <rPr>
        <sz val="11"/>
        <rFont val="Aptos Narrow"/>
        <family val="2"/>
        <scheme val="minor"/>
      </rPr>
      <t>?</t>
    </r>
  </si>
  <si>
    <r>
      <t xml:space="preserve">Is sustainability based on </t>
    </r>
    <r>
      <rPr>
        <b/>
        <sz val="11"/>
        <rFont val="Aptos Narrow"/>
        <family val="2"/>
        <scheme val="minor"/>
      </rPr>
      <t>sustainable collateral assets present in the cover pool</t>
    </r>
    <r>
      <rPr>
        <sz val="11"/>
        <rFont val="Aptos Narrow"/>
        <family val="2"/>
        <scheme val="minor"/>
      </rPr>
      <t>?</t>
    </r>
  </si>
  <si>
    <r>
      <t>Is sustainability based on s</t>
    </r>
    <r>
      <rPr>
        <b/>
        <sz val="11"/>
        <rFont val="Aptos Narrow"/>
        <family val="2"/>
        <scheme val="minor"/>
      </rPr>
      <t>ustainable assets not present in the cover pool</t>
    </r>
    <r>
      <rPr>
        <sz val="11"/>
        <rFont val="Aptos Narrow"/>
        <family val="2"/>
        <scheme val="minor"/>
      </rPr>
      <t>?</t>
    </r>
  </si>
  <si>
    <t xml:space="preserve">Bond list </t>
  </si>
  <si>
    <t xml:space="preserve">12. Bond List </t>
  </si>
  <si>
    <t xml:space="preserve">11. Liquid Assets </t>
  </si>
  <si>
    <t>OG.3.10.2</t>
  </si>
  <si>
    <t>NZD</t>
  </si>
  <si>
    <t>6. Cover Assets - Currency</t>
  </si>
  <si>
    <t>o/w 1.5-2 y</t>
  </si>
  <si>
    <t>o/w 0.5-1 y</t>
  </si>
  <si>
    <t xml:space="preserve">% Total Initial Maturity </t>
  </si>
  <si>
    <t xml:space="preserve">Initial Maturity  </t>
  </si>
  <si>
    <t>OG.3.4.10</t>
  </si>
  <si>
    <t>Weighted Average Life (in years)</t>
  </si>
  <si>
    <t xml:space="preserve">Expected Upon Prepayments </t>
  </si>
  <si>
    <t xml:space="preserve">Contractual </t>
  </si>
  <si>
    <t>3. Cover Pool Composition</t>
  </si>
  <si>
    <t xml:space="preserve">2. Over-collateralisation (OC) </t>
  </si>
  <si>
    <t>OG.3.1.4</t>
  </si>
  <si>
    <t>Total Cover Assets</t>
  </si>
  <si>
    <t>OG.2.1.6</t>
  </si>
  <si>
    <t>CBD Compliance</t>
  </si>
  <si>
    <t>Basel Compliance, subject to national jurisdiction (Y/N)</t>
  </si>
  <si>
    <t>2. Regulatory Summary</t>
  </si>
  <si>
    <t>OG.1.1.7</t>
  </si>
  <si>
    <t>OG.1.1.6</t>
  </si>
  <si>
    <t>Optional information e.g. Parent name</t>
  </si>
  <si>
    <t>OG.1.1.3</t>
  </si>
  <si>
    <t>Optional information e.g. Contact names</t>
  </si>
  <si>
    <t>Cover Pool's FIGI Identifier (non-mandatory)</t>
  </si>
  <si>
    <t>G.1.1.6</t>
  </si>
  <si>
    <t>Residential Mortgage Pandbrieven Programme</t>
  </si>
  <si>
    <t>4. Compliance Art 14 CBD Check Table</t>
  </si>
  <si>
    <t>`</t>
  </si>
  <si>
    <t>HTT 2025</t>
  </si>
  <si>
    <t xml:space="preserve">A. Harmonised Transparency Template - General Information </t>
  </si>
  <si>
    <t>M.7A.20.48</t>
  </si>
  <si>
    <t>M.7A.20.47</t>
  </si>
  <si>
    <t>M.7A.20.46</t>
  </si>
  <si>
    <t>M.7A.20.45</t>
  </si>
  <si>
    <t>M.7A.20.44</t>
  </si>
  <si>
    <t>M.7A.20.43</t>
  </si>
  <si>
    <t>M.7A.20.42</t>
  </si>
  <si>
    <t>M.7A.20.41</t>
  </si>
  <si>
    <t>M.7A.20.40</t>
  </si>
  <si>
    <t>M.7A.20.39</t>
  </si>
  <si>
    <t>M.7A.20.38</t>
  </si>
  <si>
    <t>M.7A.20.37</t>
  </si>
  <si>
    <t>M.7A.20.36</t>
  </si>
  <si>
    <t>M.7A.20.35</t>
  </si>
  <si>
    <t>M.7A.20.34</t>
  </si>
  <si>
    <t>M.7A.20.33</t>
  </si>
  <si>
    <t>M.7A.20.32</t>
  </si>
  <si>
    <t>M.7A.20.31</t>
  </si>
  <si>
    <t>M.7A.20.30</t>
  </si>
  <si>
    <t>M.7A.20.29</t>
  </si>
  <si>
    <t>M.7A.20.28</t>
  </si>
  <si>
    <t>M.7A.20.27</t>
  </si>
  <si>
    <t>M.7A.20.26</t>
  </si>
  <si>
    <t>M.7A.20.25</t>
  </si>
  <si>
    <t>M.7A.20.24</t>
  </si>
  <si>
    <t>M.7A.20.23</t>
  </si>
  <si>
    <t>M.7A.20.22</t>
  </si>
  <si>
    <t>M.7A.20.21</t>
  </si>
  <si>
    <t>M.7A.20.20</t>
  </si>
  <si>
    <t>M.7A.20.19</t>
  </si>
  <si>
    <t>M.7A.20.18</t>
  </si>
  <si>
    <t>M.7A.20.17</t>
  </si>
  <si>
    <t>M.7A.20.16</t>
  </si>
  <si>
    <t>M.7A.20.15</t>
  </si>
  <si>
    <t>M.7A.20.14</t>
  </si>
  <si>
    <t>M.7A.20.13</t>
  </si>
  <si>
    <t>M.7A.20.12</t>
  </si>
  <si>
    <t>M.7A.20.11</t>
  </si>
  <si>
    <t>M.7A.20.10</t>
  </si>
  <si>
    <t>Weighted Average</t>
  </si>
  <si>
    <t>M.7A.20.9</t>
  </si>
  <si>
    <t>M.7A.20.8</t>
  </si>
  <si>
    <t>other</t>
  </si>
  <si>
    <t>M.7A.20.7</t>
  </si>
  <si>
    <t>Land Only</t>
  </si>
  <si>
    <t>M.7A.20.6</t>
  </si>
  <si>
    <t>Multifamily House</t>
  </si>
  <si>
    <t>M.7A.20.5</t>
  </si>
  <si>
    <t>Terraced House</t>
  </si>
  <si>
    <t>M.7A.20.4</t>
  </si>
  <si>
    <t>Bungalow</t>
  </si>
  <si>
    <t>M.7A.20.3</t>
  </si>
  <si>
    <t>Flat or Apartment</t>
  </si>
  <si>
    <t>M.7A.20.2</t>
  </si>
  <si>
    <t>House, detached or semi-detached</t>
  </si>
  <si>
    <t>M.7A.20.1</t>
  </si>
  <si>
    <t>% No. of Dwellings with no CO2 data</t>
  </si>
  <si>
    <t>kg CO2/m2 (per year)</t>
  </si>
  <si>
    <t>Ton CO2 (per year) (LTV adjusted)</t>
  </si>
  <si>
    <t>Ton CO2 (per year)</t>
  </si>
  <si>
    <r>
      <t xml:space="preserve">20. CO2 emission - by dwelling type </t>
    </r>
    <r>
      <rPr>
        <b/>
        <i/>
        <sz val="10"/>
        <rFont val="Aptos Narrow"/>
        <family val="2"/>
        <scheme val="minor"/>
      </rPr>
      <t>- as per national availability</t>
    </r>
  </si>
  <si>
    <t>M.7A.19.6</t>
  </si>
  <si>
    <t>M.7A.19.5</t>
  </si>
  <si>
    <t>no data</t>
  </si>
  <si>
    <t>M.7A.19.4</t>
  </si>
  <si>
    <t>M.7A.19.3</t>
  </si>
  <si>
    <t>Existing property</t>
  </si>
  <si>
    <t>M.7A.19.2</t>
  </si>
  <si>
    <t>New Property</t>
  </si>
  <si>
    <t>M.7A.19.1</t>
  </si>
  <si>
    <t>% No. of Dwellings</t>
  </si>
  <si>
    <t>Number of dwellings</t>
  </si>
  <si>
    <t>19. New Residential Property - optional</t>
  </si>
  <si>
    <t>OM.7A.18.1</t>
  </si>
  <si>
    <t>M.7A.18.8</t>
  </si>
  <si>
    <t>M.7A.18.7</t>
  </si>
  <si>
    <t>M.7A.18.6</t>
  </si>
  <si>
    <t>M.7A.18.5</t>
  </si>
  <si>
    <t>M.7A.18.4</t>
  </si>
  <si>
    <t>M.7A.18.3</t>
  </si>
  <si>
    <t>M.7A.18.2</t>
  </si>
  <si>
    <t>M.7A.18.1</t>
  </si>
  <si>
    <t>18. Dwelling type - optional</t>
  </si>
  <si>
    <t>OM.7A.17.10</t>
  </si>
  <si>
    <t>OM.7A.17.9</t>
  </si>
  <si>
    <t>OM.7A.17.8</t>
  </si>
  <si>
    <t>OM.7A.17.7</t>
  </si>
  <si>
    <t>OM.7A.17.6</t>
  </si>
  <si>
    <t>OM.7A.17.5</t>
  </si>
  <si>
    <t>OM.7A.17.4</t>
  </si>
  <si>
    <t>OM.7A.17.3</t>
  </si>
  <si>
    <t>OM.7A.17.2</t>
  </si>
  <si>
    <t>OM.7A.17.1</t>
  </si>
  <si>
    <t>M.7A.17.14</t>
  </si>
  <si>
    <t>M.7A.17.13</t>
  </si>
  <si>
    <t>2021 and onwards</t>
  </si>
  <si>
    <t>M.7A.17.12</t>
  </si>
  <si>
    <t>2016 - 2020</t>
  </si>
  <si>
    <t>M.7A.17.11</t>
  </si>
  <si>
    <t>2011 - 2015</t>
  </si>
  <si>
    <t>M.7A.17.10</t>
  </si>
  <si>
    <t>2006 - 2010</t>
  </si>
  <si>
    <t>M.7A.17.9</t>
  </si>
  <si>
    <t>2001 - 2005</t>
  </si>
  <si>
    <t>M.7A.17.8</t>
  </si>
  <si>
    <t>1991 - 2000</t>
  </si>
  <si>
    <t>M.7A.17.7</t>
  </si>
  <si>
    <t>1981 - 1990</t>
  </si>
  <si>
    <t>M.7A.17.6</t>
  </si>
  <si>
    <t>1971 - 1980</t>
  </si>
  <si>
    <t>M.7A.17.5</t>
  </si>
  <si>
    <t>1961 - 1970</t>
  </si>
  <si>
    <t>M.7A.17.4</t>
  </si>
  <si>
    <t>1946 - 1960</t>
  </si>
  <si>
    <t>M.7A.17.3</t>
  </si>
  <si>
    <t>1919 - 1945</t>
  </si>
  <si>
    <t>M.7A.17.2</t>
  </si>
  <si>
    <t>older than 1919</t>
  </si>
  <si>
    <t>M.7A.17.1</t>
  </si>
  <si>
    <t>17. Property Age Structure - optional</t>
  </si>
  <si>
    <t>OM.7A.16.3</t>
  </si>
  <si>
    <t>OM.7A.16.2</t>
  </si>
  <si>
    <t>OM.7A.16.1</t>
  </si>
  <si>
    <t>M.7A.16.19</t>
  </si>
  <si>
    <t>M.7A.16.18</t>
  </si>
  <si>
    <t>M.7A.16.17</t>
  </si>
  <si>
    <t>M.7A.16.16</t>
  </si>
  <si>
    <t>M.7A.16.15</t>
  </si>
  <si>
    <t>M.7A.16.14</t>
  </si>
  <si>
    <t>M.7A.16.13</t>
  </si>
  <si>
    <t>M.7A.16.12</t>
  </si>
  <si>
    <t>M.7A.16.11</t>
  </si>
  <si>
    <t>M.7A.16.10</t>
  </si>
  <si>
    <t>M.7A.16.9</t>
  </si>
  <si>
    <t>M.7A.16.8</t>
  </si>
  <si>
    <t>M.7A.16.7</t>
  </si>
  <si>
    <t>M.7A.16.6</t>
  </si>
  <si>
    <t>M.7A.16.5</t>
  </si>
  <si>
    <t>M.7A.16.4</t>
  </si>
  <si>
    <t>M.7A.16.3</t>
  </si>
  <si>
    <t>M.7A.16.2</t>
  </si>
  <si>
    <t>M.7A.16.1</t>
  </si>
  <si>
    <t>16. Average energy use intensity (kWh/m2 per year) - optional</t>
  </si>
  <si>
    <t>OM.7A.15.3</t>
  </si>
  <si>
    <t>OM.7A.15.2</t>
  </si>
  <si>
    <t>OM.7A.15.1</t>
  </si>
  <si>
    <t>M.7A.15.19</t>
  </si>
  <si>
    <t>M.7A.15.18</t>
  </si>
  <si>
    <t>M.7A.15.17</t>
  </si>
  <si>
    <t>M.7A.15.16</t>
  </si>
  <si>
    <t>M.7A.15.15</t>
  </si>
  <si>
    <t>M.7A.15.14</t>
  </si>
  <si>
    <t>M.7A.15.13</t>
  </si>
  <si>
    <t>M.7A.15.12</t>
  </si>
  <si>
    <t>M.7A.15.11</t>
  </si>
  <si>
    <t>M.7A.15.10</t>
  </si>
  <si>
    <t>M.7A.15.9</t>
  </si>
  <si>
    <t>M.7A.15.8</t>
  </si>
  <si>
    <t>M.7A.15.7</t>
  </si>
  <si>
    <t>M.7A.15.6</t>
  </si>
  <si>
    <t>M.7A.15.5</t>
  </si>
  <si>
    <t>M.7A.15.4</t>
  </si>
  <si>
    <t>M.7A.15.3</t>
  </si>
  <si>
    <t>M.7A.15.2</t>
  </si>
  <si>
    <t>M.7A.15.1</t>
  </si>
  <si>
    <t>15. EPC  Information of the financed RRE - optional</t>
  </si>
  <si>
    <t>Owner occupied</t>
  </si>
  <si>
    <t>% NPLs</t>
  </si>
  <si>
    <t>&gt; 60 months</t>
  </si>
  <si>
    <t>&gt; 36 - ≤ 60 months</t>
  </si>
  <si>
    <t>&gt; 24 - ≤ 36 months</t>
  </si>
  <si>
    <t>&gt;  12 - ≤ 24 months</t>
  </si>
  <si>
    <t>M.7.5.50</t>
  </si>
  <si>
    <t>M.7.5.49</t>
  </si>
  <si>
    <t>M.7.5.48</t>
  </si>
  <si>
    <t>M.7.5.47</t>
  </si>
  <si>
    <t>M.7.5.46</t>
  </si>
  <si>
    <t>M.7.5.45</t>
  </si>
  <si>
    <t>M.7.5.44</t>
  </si>
  <si>
    <t>M.7.5.43</t>
  </si>
  <si>
    <t>M.7.5.42</t>
  </si>
  <si>
    <t>M.7.5.41</t>
  </si>
  <si>
    <t>M.7.5.40</t>
  </si>
  <si>
    <t>M.7.5.39</t>
  </si>
  <si>
    <t>M.7.5.38</t>
  </si>
  <si>
    <t>M.7.5.37</t>
  </si>
  <si>
    <t>M.7.5.36</t>
  </si>
  <si>
    <t>M.7.5.35</t>
  </si>
  <si>
    <t>M.7.5.34</t>
  </si>
  <si>
    <t>M.7.5.33</t>
  </si>
  <si>
    <t>M.7.5.32</t>
  </si>
  <si>
    <t>5. Breakdown by regions of the main country of origin</t>
  </si>
  <si>
    <t>Czechia</t>
  </si>
  <si>
    <t>Optional information eg, Number of borrowers</t>
  </si>
  <si>
    <t>OM.7.1.11</t>
  </si>
  <si>
    <t>OHG.4.5</t>
  </si>
  <si>
    <t>OHG.4.4</t>
  </si>
  <si>
    <t>OHG.4.3</t>
  </si>
  <si>
    <t>OHG.4.2</t>
  </si>
  <si>
    <t>OHG.4.1</t>
  </si>
  <si>
    <t>Other definitions deemed relevant</t>
  </si>
  <si>
    <t>HG.4.1</t>
  </si>
  <si>
    <t>Definition</t>
  </si>
  <si>
    <t>4. Glossary - Extra national and/or Issuer Items</t>
  </si>
  <si>
    <t>OHG.3.3</t>
  </si>
  <si>
    <t>OHG.3.2</t>
  </si>
  <si>
    <t>ND4</t>
  </si>
  <si>
    <t>Confidential Information</t>
  </si>
  <si>
    <t>OHG.3.1</t>
  </si>
  <si>
    <t>ND3</t>
  </si>
  <si>
    <t>Not available at the present time</t>
  </si>
  <si>
    <t>HG.3.3</t>
  </si>
  <si>
    <t>ND2</t>
  </si>
  <si>
    <t>Not relevant for the issuer and/or CB programme at the present time</t>
  </si>
  <si>
    <t>HG.3.2</t>
  </si>
  <si>
    <t xml:space="preserve">Not applicable for the jurisdiction </t>
  </si>
  <si>
    <t>HG.3.1</t>
  </si>
  <si>
    <t>Value</t>
  </si>
  <si>
    <t>3. Reason for No Data</t>
  </si>
  <si>
    <t>OHG.2.12</t>
  </si>
  <si>
    <t>OHG.2.11</t>
  </si>
  <si>
    <t>OHG.2.10</t>
  </si>
  <si>
    <t>OHG.2.9</t>
  </si>
  <si>
    <t>OHG.2.8</t>
  </si>
  <si>
    <t>OHG.2.7</t>
  </si>
  <si>
    <t>OHG.2.6</t>
  </si>
  <si>
    <t>OHG.2.5</t>
  </si>
  <si>
    <t>OHG.2.4</t>
  </si>
  <si>
    <t>OHG.2.3</t>
  </si>
  <si>
    <t>OHG.2.2</t>
  </si>
  <si>
    <t>Indication of proxy usage for ESG-related data (indicator, methodology, timing, share of proxy usage for single indicators etc.)</t>
  </si>
  <si>
    <t>OHG.2.1</t>
  </si>
  <si>
    <t xml:space="preserve">New Property and Existing Property </t>
  </si>
  <si>
    <t>HG.2.3</t>
  </si>
  <si>
    <t>Subsidised Housing  (definitions of affordable, social housing)</t>
  </si>
  <si>
    <t>HG.2.2</t>
  </si>
  <si>
    <t xml:space="preserve">Sustainability - strategy pursued in the cover pool </t>
  </si>
  <si>
    <t>HG.2.1</t>
  </si>
  <si>
    <t>2. Glossary - ESG items (optional)</t>
  </si>
  <si>
    <t>OHG.1.7</t>
  </si>
  <si>
    <t>OHG.1.6</t>
  </si>
  <si>
    <t>OHG.1.5</t>
  </si>
  <si>
    <t>OHG.1.4</t>
  </si>
  <si>
    <t>OHG.1.3</t>
  </si>
  <si>
    <t>OHG.1.2</t>
  </si>
  <si>
    <t xml:space="preserve"> The current interest is used ; no parrallel shift of the interest rate curve is asssumed.</t>
  </si>
  <si>
    <t>NPV assumptions (when stated)</t>
  </si>
  <si>
    <t>OHG.1.1</t>
  </si>
  <si>
    <t>Sale price of the properties is compared to the a statistical pricing model for Belgium.When the sale price is higher than the top range of the model outcome, an expert valuation is done.</t>
  </si>
  <si>
    <t>Valuation Method</t>
  </si>
  <si>
    <t>HG.1.15</t>
  </si>
  <si>
    <t>Loans that are more than 90 days past due.</t>
  </si>
  <si>
    <t>Non-performing loans</t>
  </si>
  <si>
    <t>HG.1.14</t>
  </si>
  <si>
    <t xml:space="preserve">Interest rate risk is monitored using NPV tests described by the regulator (NBB). Hedging is currently done with overcollateral. There remains the possibility to use swaps, as described in the Belgian covered bond legislation. No currency risk is expected as both assets and liaibilities are in euro. </t>
  </si>
  <si>
    <t>Hedging Strategy (please explain how you address interest rate and currency risk)</t>
  </si>
  <si>
    <t>HG.1.13</t>
  </si>
  <si>
    <t>We filled in ND2 because the features of M.7A.13 refer to the underlying property and, because Belgium has general mortgages, it can not be applied to individual loans as all properties cover for all loans.</t>
  </si>
  <si>
    <t>Explain how mortgage types are defined whether for residential housing, multi-family housing, commercial real estate, etc. Same for shipping where relecvant</t>
  </si>
  <si>
    <t>HG.1.12</t>
  </si>
  <si>
    <t>Indexation is done on a yearly basis</t>
  </si>
  <si>
    <t>LTVs: Frequency and time of last valuation</t>
  </si>
  <si>
    <t>HG.1.11</t>
  </si>
  <si>
    <t>Yearly updates of the property values are done using a national index calculated by the national institute of statistics in Belgium (StatBel).</t>
  </si>
  <si>
    <t>LTVs: Applied property/shipping valuation techniques, including whether use of index, Automated Valuation Model (AVM) or on-site audits</t>
  </si>
  <si>
    <t>HG.1.10</t>
  </si>
  <si>
    <t>Property values are those used in the loan underwriting procedure</t>
  </si>
  <si>
    <t>LTVs: Calculation of property/shipping value</t>
  </si>
  <si>
    <t>HG.1.9</t>
  </si>
  <si>
    <t>As Belgium has general mortgages, we calculate LTV as the total borrower outstanding over the total borrower property value, resp. not indexed (M.7A.11) and indexed (M.7A.12)</t>
  </si>
  <si>
    <t>LTVs: Definition</t>
  </si>
  <si>
    <t>HG.1.8</t>
  </si>
  <si>
    <t>Belgian allows for "Failure to pay" and "Default"</t>
  </si>
  <si>
    <t>Maturity Extention Triggers</t>
  </si>
  <si>
    <t>HG.1.7</t>
  </si>
  <si>
    <t>At the moment, only soft bullet has been issued. We only take into account the Maturity Date, not the Extended Maturity Date</t>
  </si>
  <si>
    <t xml:space="preserve">Maturity Buckets of Covered Bonds [i.e. how is the contractual and/or expected maturity defined? What maturity structure (hard bullet, soft bullet, conditional pass through)? Under what conditions/circumstances? Etc.] </t>
  </si>
  <si>
    <t>HG.1.6</t>
  </si>
  <si>
    <t>For the buckets concerning 'Residual Life' (G.3.4), we take into account all monthly principal payments, comparable to tabs D.9 and D.10. This is consistent with the G.3.4 title "Cover Pool Amortisation Profile". Hence, we do not use maturity buckets for Cover Assets. Further, no prepayments are taken into account.</t>
  </si>
  <si>
    <t>Residual Life Buckets of Cover assets [i.e. how is the contractual and/or expected residual life defined? What assumptions eg, in terms of prepayments? etc.]</t>
  </si>
  <si>
    <t>HG.1.5</t>
  </si>
  <si>
    <t>Cover Assets: fixed until maturity and fixed with a periodic reset. Covered Bonds: fixed</t>
  </si>
  <si>
    <t>Interest Rate Types</t>
  </si>
  <si>
    <t>HG.1.4</t>
  </si>
  <si>
    <t>Voluntary Overcollateralisation is the difference (if positive) between the actual overcollateralisation provided by an Issuer and the higher of the contractual and statutory overcollateralisation.</t>
  </si>
  <si>
    <t>OC Calculation: Voluntary</t>
  </si>
  <si>
    <t>HG.1.3</t>
  </si>
  <si>
    <t xml:space="preserve">Contractual Overcollateralisation is the overcollateralisation percentage each Issuer has contractually agreed to maintain pursuant to the covered bond programme documents. </t>
  </si>
  <si>
    <t>OC Calculation: Contractual</t>
  </si>
  <si>
    <t>HG.1.2</t>
  </si>
  <si>
    <t xml:space="preserve">Statutory Overcollateralisation is the overcollateralisation percentage required to be provided by each Issuer and included/disclosed in the national covered bond framework. </t>
  </si>
  <si>
    <t>OC Calculation: Statutory</t>
  </si>
  <si>
    <t>HG.1.1</t>
  </si>
  <si>
    <t>1. Glossary - Standard Harmonised Items</t>
  </si>
  <si>
    <t>The definitions below reflect the national specificities</t>
  </si>
  <si>
    <t>C. Harmonised Transparency Template - Glossary</t>
  </si>
  <si>
    <t>1-&lt;30 days</t>
  </si>
  <si>
    <t>Weighted Average Maturity (years)**</t>
  </si>
  <si>
    <t>where applicable - paying agent</t>
  </si>
  <si>
    <t>1. Additional information on the programme</t>
  </si>
  <si>
    <t>CONTENT OF TAB E</t>
  </si>
  <si>
    <t>E. Harmonised Transparency Template - Optional ECB - ECAIs Data Disclosure</t>
  </si>
  <si>
    <t>This addendum is optional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</si>
</sst>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dd\/mm\/yyyy"/>
    <numFmt numFmtId="165" formatCode="0.00\ %"/>
    <numFmt numFmtId="166" formatCode="#,##0.00%"/>
    <numFmt numFmtId="167" formatCode="d\-m\-yyyy"/>
    <numFmt numFmtId="168" formatCode="mmm\/yyyy"/>
    <numFmt numFmtId="169" formatCode="#,##0.0"/>
    <numFmt numFmtId="170" formatCode="0.0%"/>
    <numFmt numFmtId="171" formatCode="0.000%"/>
    <numFmt numFmtId="172" formatCode="0.0"/>
    <numFmt numFmtId="173" formatCode="dd/mm/yyyy;@"/>
  </numFmts>
  <fonts count="67" x14ac:knownFonts="1">
    <font>
      <sz val="10"/>
      <color rgb="FF000000"/>
      <name val="Arial"/>
    </font>
    <font>
      <sz val="11"/>
      <color theme="1"/>
      <name val="Aptos Narrow"/>
      <family val="2"/>
      <scheme val="minor"/>
    </font>
    <font>
      <sz val="6"/>
      <color rgb="FF000000"/>
      <name val="Arial"/>
      <family val="2"/>
    </font>
    <font>
      <sz val="10"/>
      <color rgb="FF000000"/>
      <name val="Arial"/>
      <family val="2"/>
    </font>
    <font>
      <b/>
      <sz val="10"/>
      <color rgb="FFFFFFFF"/>
      <name val="Arial"/>
      <family val="2"/>
    </font>
    <font>
      <i/>
      <sz val="10"/>
      <color rgb="FF000000"/>
      <name val="Arial"/>
      <family val="2"/>
    </font>
    <font>
      <b/>
      <sz val="10"/>
      <color rgb="FF000000"/>
      <name val="Arial"/>
      <family val="2"/>
    </font>
    <font>
      <sz val="8"/>
      <color rgb="FF000000"/>
      <name val="Arial"/>
      <family val="2"/>
    </font>
    <font>
      <b/>
      <sz val="12"/>
      <color rgb="FF000000"/>
      <name val="Arial"/>
      <family val="2"/>
    </font>
    <font>
      <u/>
      <sz val="10"/>
      <color rgb="FF000000"/>
      <name val="Arial"/>
      <family val="2"/>
    </font>
    <font>
      <sz val="14"/>
      <color rgb="FF000000"/>
      <name val="Arial"/>
      <family val="2"/>
    </font>
    <font>
      <b/>
      <sz val="12"/>
      <color rgb="FFFFFFFF"/>
      <name val="Arial"/>
      <family val="2"/>
    </font>
    <font>
      <b/>
      <sz val="8"/>
      <color rgb="FF000000"/>
      <name val="Arial"/>
      <family val="2"/>
    </font>
    <font>
      <sz val="10"/>
      <color rgb="FF333333"/>
      <name val="Arial"/>
      <family val="2"/>
    </font>
    <font>
      <i/>
      <sz val="9"/>
      <color rgb="FF333333"/>
      <name val="Arial"/>
      <family val="2"/>
    </font>
    <font>
      <b/>
      <i/>
      <u/>
      <sz val="18"/>
      <color rgb="FFFF0000"/>
      <name val="Arial"/>
      <family val="2"/>
    </font>
    <font>
      <sz val="7"/>
      <color rgb="FF000000"/>
      <name val="Arial"/>
      <family val="2"/>
    </font>
    <font>
      <i/>
      <sz val="8"/>
      <color rgb="FF000000"/>
      <name val="Arial"/>
      <family val="2"/>
    </font>
    <font>
      <b/>
      <i/>
      <sz val="8"/>
      <color rgb="FF000000"/>
      <name val="Arial"/>
      <family val="2"/>
    </font>
    <font>
      <b/>
      <sz val="8"/>
      <color rgb="FFFFFFFF"/>
      <name val="Arial"/>
      <family val="2"/>
    </font>
    <font>
      <sz val="8"/>
      <color rgb="FFFFFFFF"/>
      <name val="Arial"/>
      <family val="2"/>
    </font>
    <font>
      <b/>
      <i/>
      <sz val="8"/>
      <color rgb="FFFF0000"/>
      <name val="Arial"/>
      <family val="2"/>
    </font>
    <font>
      <b/>
      <sz val="7"/>
      <color rgb="FF000000"/>
      <name val="Arial"/>
      <family val="2"/>
    </font>
    <font>
      <b/>
      <sz val="7"/>
      <color rgb="FFFFFFFF"/>
      <name val="Arial"/>
      <family val="2"/>
    </font>
    <font>
      <b/>
      <sz val="10"/>
      <color rgb="FFC0C0C0"/>
      <name val="Arial"/>
      <family val="2"/>
    </font>
    <font>
      <b/>
      <i/>
      <sz val="10"/>
      <color rgb="FF000000"/>
      <name val="Arial"/>
      <family val="2"/>
    </font>
    <font>
      <b/>
      <sz val="11"/>
      <color theme="0"/>
      <name val="Aptos Narrow"/>
      <family val="2"/>
      <scheme val="minor"/>
    </font>
    <font>
      <b/>
      <sz val="11"/>
      <color theme="1"/>
      <name val="Aptos Narrow"/>
      <family val="2"/>
      <scheme val="minor"/>
    </font>
    <font>
      <sz val="11"/>
      <color theme="0"/>
      <name val="Aptos Narrow"/>
      <family val="2"/>
      <scheme val="minor"/>
    </font>
    <font>
      <sz val="10"/>
      <color theme="1"/>
      <name val="Arial"/>
      <family val="2"/>
    </font>
    <font>
      <sz val="13"/>
      <name val="Aptos Narrow"/>
      <family val="2"/>
      <scheme val="minor"/>
    </font>
    <font>
      <b/>
      <sz val="13"/>
      <name val="Aptos Narrow"/>
      <family val="2"/>
      <scheme val="minor"/>
    </font>
    <font>
      <i/>
      <sz val="13"/>
      <name val="Aptos Narrow"/>
      <family val="2"/>
      <scheme val="minor"/>
    </font>
    <font>
      <sz val="13"/>
      <color rgb="FF1E1B1D"/>
      <name val="Aptos Narrow"/>
      <family val="2"/>
      <scheme val="minor"/>
    </font>
    <font>
      <b/>
      <sz val="13"/>
      <color rgb="FF1E1B1D"/>
      <name val="Aptos Narrow"/>
      <family val="2"/>
      <scheme val="minor"/>
    </font>
    <font>
      <b/>
      <sz val="14"/>
      <name val="Aptos Narrow"/>
      <family val="2"/>
      <scheme val="minor"/>
    </font>
    <font>
      <b/>
      <sz val="13"/>
      <color rgb="FF333333"/>
      <name val="Aptos Narrow"/>
      <family val="2"/>
      <scheme val="minor"/>
    </font>
    <font>
      <sz val="13"/>
      <color theme="1"/>
      <name val="Aptos Narrow"/>
      <family val="2"/>
      <scheme val="minor"/>
    </font>
    <font>
      <b/>
      <sz val="11.5"/>
      <color rgb="FF1E1B1D"/>
      <name val="Aptos Narrow"/>
      <family val="2"/>
      <scheme val="minor"/>
    </font>
    <font>
      <b/>
      <sz val="24"/>
      <color theme="1"/>
      <name val="Aptos Narrow"/>
      <family val="2"/>
      <scheme val="minor"/>
    </font>
    <font>
      <sz val="9"/>
      <color theme="1"/>
      <name val="Aptos Narrow"/>
      <family val="2"/>
      <scheme val="minor"/>
    </font>
    <font>
      <u/>
      <sz val="11"/>
      <color theme="10"/>
      <name val="Aptos Narrow"/>
      <family val="2"/>
      <scheme val="minor"/>
    </font>
    <font>
      <sz val="10"/>
      <name val="Aptos Narrow"/>
      <family val="2"/>
      <scheme val="minor"/>
    </font>
    <font>
      <b/>
      <sz val="10"/>
      <name val="Aptos Narrow"/>
      <family val="2"/>
      <scheme val="minor"/>
    </font>
    <font>
      <b/>
      <sz val="16"/>
      <color theme="1"/>
      <name val="Aptos Narrow"/>
      <family val="2"/>
      <scheme val="minor"/>
    </font>
    <font>
      <b/>
      <sz val="20"/>
      <color theme="1"/>
      <name val="Aptos Narrow"/>
      <family val="2"/>
      <scheme val="minor"/>
    </font>
    <font>
      <b/>
      <sz val="24"/>
      <color theme="9" tint="-0.249977111117893"/>
      <name val="Aptos Narrow"/>
      <family val="2"/>
      <scheme val="minor"/>
    </font>
    <font>
      <b/>
      <sz val="14"/>
      <color theme="1"/>
      <name val="Aptos Narrow"/>
      <family val="2"/>
      <scheme val="minor"/>
    </font>
    <font>
      <sz val="10"/>
      <color theme="1"/>
      <name val="Aptos Narrow"/>
      <family val="2"/>
      <scheme val="minor"/>
    </font>
    <font>
      <sz val="11"/>
      <name val="Aptos Narrow"/>
      <family val="2"/>
      <scheme val="minor"/>
    </font>
    <font>
      <i/>
      <sz val="11"/>
      <name val="Aptos Narrow"/>
      <family val="2"/>
      <scheme val="minor"/>
    </font>
    <font>
      <b/>
      <u/>
      <sz val="11"/>
      <name val="Aptos Narrow"/>
      <family val="2"/>
      <scheme val="minor"/>
    </font>
    <font>
      <b/>
      <sz val="11"/>
      <name val="Aptos Narrow"/>
      <family val="2"/>
      <scheme val="minor"/>
    </font>
    <font>
      <b/>
      <i/>
      <sz val="11"/>
      <name val="Aptos Narrow"/>
      <family val="2"/>
      <scheme val="minor"/>
    </font>
    <font>
      <b/>
      <sz val="14"/>
      <color theme="0"/>
      <name val="Aptos Narrow"/>
      <family val="2"/>
      <scheme val="minor"/>
    </font>
    <font>
      <sz val="11"/>
      <color theme="6" tint="-0.249977111117893"/>
      <name val="Aptos Narrow"/>
      <family val="2"/>
      <scheme val="minor"/>
    </font>
    <font>
      <i/>
      <sz val="9"/>
      <name val="Aptos Narrow"/>
      <family val="2"/>
      <scheme val="minor"/>
    </font>
    <font>
      <i/>
      <u/>
      <sz val="9"/>
      <name val="Aptos Narrow"/>
      <family val="2"/>
      <scheme val="minor"/>
    </font>
    <font>
      <sz val="10"/>
      <name val="Arial"/>
      <family val="2"/>
    </font>
    <font>
      <i/>
      <sz val="11"/>
      <color theme="1"/>
      <name val="Aptos Narrow"/>
      <family val="2"/>
      <scheme val="minor"/>
    </font>
    <font>
      <sz val="11"/>
      <name val="Calibri"/>
      <family val="2"/>
    </font>
    <font>
      <b/>
      <u/>
      <sz val="11"/>
      <color theme="10"/>
      <name val="Aptos Narrow"/>
      <family val="2"/>
      <scheme val="minor"/>
    </font>
    <font>
      <b/>
      <i/>
      <sz val="10"/>
      <name val="Aptos Narrow"/>
      <family val="2"/>
      <scheme val="minor"/>
    </font>
    <font>
      <b/>
      <i/>
      <sz val="14"/>
      <color theme="0"/>
      <name val="Aptos Narrow"/>
      <family val="2"/>
      <scheme val="minor"/>
    </font>
    <font>
      <u/>
      <sz val="11"/>
      <name val="Aptos Narrow"/>
      <family val="2"/>
      <scheme val="minor"/>
    </font>
    <font>
      <i/>
      <sz val="11"/>
      <color rgb="FF0070C0"/>
      <name val="Aptos Narrow"/>
      <family val="2"/>
      <scheme val="minor"/>
    </font>
    <font>
      <b/>
      <sz val="11"/>
      <color rgb="FFFF0000"/>
      <name val="Aptos Narrow"/>
      <family val="2"/>
      <scheme val="minor"/>
    </font>
  </fonts>
  <fills count="14">
    <fill>
      <patternFill patternType="none"/>
    </fill>
    <fill>
      <patternFill patternType="gray125"/>
    </fill>
    <fill>
      <patternFill patternType="solid">
        <fgColor rgb="FFFFFFFF"/>
        <bgColor rgb="FFFFFFFF"/>
      </patternFill>
    </fill>
    <fill>
      <patternFill patternType="solid">
        <fgColor rgb="FFC0C0C0"/>
        <bgColor rgb="FFFFFFFF"/>
      </patternFill>
    </fill>
    <fill>
      <patternFill patternType="solid">
        <fgColor rgb="FF00915A"/>
        <bgColor rgb="FFFFFFFF"/>
      </patternFill>
    </fill>
    <fill>
      <patternFill patternType="solid">
        <fgColor rgb="FF008000"/>
        <bgColor rgb="FFFFFFFF"/>
      </patternFill>
    </fill>
    <fill>
      <patternFill patternType="solid">
        <fgColor rgb="FFFF0000"/>
        <bgColor rgb="FFFFFFFF"/>
      </patternFill>
    </fill>
    <fill>
      <patternFill patternType="solid">
        <fgColor rgb="FFFFFF00"/>
        <bgColor rgb="FFFFFFFF"/>
      </patternFill>
    </fill>
    <fill>
      <patternFill patternType="solid">
        <fgColor rgb="FF243386"/>
        <bgColor indexed="64"/>
      </patternFill>
    </fill>
    <fill>
      <patternFill patternType="solid">
        <fgColor rgb="FFE36E00"/>
        <bgColor indexed="64"/>
      </patternFill>
    </fill>
    <fill>
      <patternFill patternType="solid">
        <fgColor theme="9" tint="0.39997558519241921"/>
        <bgColor indexed="64"/>
      </patternFill>
    </fill>
    <fill>
      <patternFill patternType="solid">
        <fgColor rgb="FF847A75"/>
        <bgColor indexed="64"/>
      </patternFill>
    </fill>
    <fill>
      <patternFill patternType="solid">
        <fgColor theme="0" tint="-0.249977111117893"/>
        <bgColor indexed="64"/>
      </patternFill>
    </fill>
    <fill>
      <patternFill patternType="solid">
        <fgColor rgb="FFFFC000"/>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rgb="FFE36E00"/>
      </left>
      <right style="medium">
        <color rgb="FFE36E00"/>
      </right>
      <top/>
      <bottom style="medium">
        <color rgb="FFE36E00"/>
      </bottom>
      <diagonal/>
    </border>
    <border>
      <left style="medium">
        <color rgb="FFE36E00"/>
      </left>
      <right style="medium">
        <color rgb="FFE36E00"/>
      </right>
      <top/>
      <bottom/>
      <diagonal/>
    </border>
    <border>
      <left style="medium">
        <color rgb="FFE36E00"/>
      </left>
      <right style="medium">
        <color rgb="FFE36E00"/>
      </right>
      <top style="medium">
        <color rgb="FFE36E00"/>
      </top>
      <bottom/>
      <diagonal/>
    </border>
    <border>
      <left style="thin">
        <color rgb="FF243386"/>
      </left>
      <right style="medium">
        <color rgb="FF243386"/>
      </right>
      <top style="medium">
        <color rgb="FF243386"/>
      </top>
      <bottom style="medium">
        <color rgb="FF243386"/>
      </bottom>
      <diagonal/>
    </border>
    <border>
      <left/>
      <right/>
      <top/>
      <bottom style="medium">
        <color rgb="FF243386"/>
      </bottom>
      <diagonal/>
    </border>
  </borders>
  <cellStyleXfs count="7">
    <xf numFmtId="0" fontId="0" fillId="0" borderId="0"/>
    <xf numFmtId="0" fontId="1" fillId="0" borderId="0"/>
    <xf numFmtId="0" fontId="41" fillId="0" borderId="0" applyNumberFormat="0" applyFill="0" applyBorder="0" applyAlignment="0" applyProtection="0"/>
    <xf numFmtId="0" fontId="1" fillId="0" borderId="0"/>
    <xf numFmtId="0" fontId="48" fillId="0" borderId="0"/>
    <xf numFmtId="9" fontId="1" fillId="0" borderId="0" applyFont="0" applyFill="0" applyBorder="0" applyAlignment="0" applyProtection="0"/>
    <xf numFmtId="9" fontId="48" fillId="0" borderId="0" applyFont="0" applyFill="0" applyBorder="0" applyAlignment="0" applyProtection="0"/>
  </cellStyleXfs>
  <cellXfs count="298">
    <xf numFmtId="0" fontId="0" fillId="0" borderId="0" xfId="0"/>
    <xf numFmtId="0" fontId="2" fillId="2" borderId="0" xfId="0" applyFont="1" applyFill="1" applyAlignment="1">
      <alignment horizontal="left"/>
    </xf>
    <xf numFmtId="49" fontId="3" fillId="2" borderId="1" xfId="0" applyNumberFormat="1" applyFont="1" applyFill="1" applyBorder="1" applyAlignment="1">
      <alignment horizontal="left" vertical="center"/>
    </xf>
    <xf numFmtId="164" fontId="3" fillId="2" borderId="0" xfId="0" applyNumberFormat="1" applyFont="1" applyFill="1" applyAlignment="1">
      <alignment horizontal="left" vertical="center"/>
    </xf>
    <xf numFmtId="0" fontId="6" fillId="3" borderId="6" xfId="0" applyFont="1" applyFill="1" applyBorder="1" applyAlignment="1">
      <alignment horizontal="left" vertical="center"/>
    </xf>
    <xf numFmtId="49" fontId="6" fillId="3" borderId="6" xfId="0" applyNumberFormat="1" applyFont="1" applyFill="1" applyBorder="1" applyAlignment="1">
      <alignment horizontal="left" vertical="center"/>
    </xf>
    <xf numFmtId="0" fontId="6" fillId="3" borderId="6" xfId="0" applyFont="1" applyFill="1" applyBorder="1" applyAlignment="1">
      <alignment horizontal="center" vertical="center"/>
    </xf>
    <xf numFmtId="49" fontId="3" fillId="2" borderId="0" xfId="0" applyNumberFormat="1" applyFont="1" applyFill="1" applyAlignment="1">
      <alignment horizontal="left" vertical="center"/>
    </xf>
    <xf numFmtId="49" fontId="10" fillId="2" borderId="0" xfId="0" applyNumberFormat="1" applyFont="1" applyFill="1" applyAlignment="1">
      <alignment horizontal="left" vertical="center"/>
    </xf>
    <xf numFmtId="49" fontId="9" fillId="2" borderId="0" xfId="0" applyNumberFormat="1" applyFont="1" applyFill="1" applyAlignment="1">
      <alignment horizontal="left" vertical="center"/>
    </xf>
    <xf numFmtId="49" fontId="12" fillId="3" borderId="6" xfId="0" applyNumberFormat="1" applyFont="1" applyFill="1" applyBorder="1" applyAlignment="1">
      <alignment horizontal="center" vertical="center"/>
    </xf>
    <xf numFmtId="49" fontId="12" fillId="3" borderId="6" xfId="0" applyNumberFormat="1" applyFont="1" applyFill="1" applyBorder="1" applyAlignment="1">
      <alignment horizontal="center" vertical="center" wrapText="1"/>
    </xf>
    <xf numFmtId="49" fontId="7" fillId="2" borderId="0" xfId="0" applyNumberFormat="1" applyFont="1" applyFill="1" applyAlignment="1">
      <alignment horizontal="center" vertical="center"/>
    </xf>
    <xf numFmtId="3" fontId="7" fillId="2" borderId="0" xfId="0" applyNumberFormat="1" applyFont="1" applyFill="1" applyAlignment="1">
      <alignment horizontal="center" vertical="center"/>
    </xf>
    <xf numFmtId="164" fontId="7" fillId="2" borderId="0" xfId="0" applyNumberFormat="1" applyFont="1" applyFill="1" applyAlignment="1">
      <alignment horizontal="center" vertical="center"/>
    </xf>
    <xf numFmtId="165" fontId="7" fillId="2" borderId="0" xfId="0" applyNumberFormat="1" applyFont="1" applyFill="1" applyAlignment="1">
      <alignment horizontal="center" vertical="center"/>
    </xf>
    <xf numFmtId="4" fontId="7" fillId="2" borderId="0" xfId="0" applyNumberFormat="1" applyFont="1" applyFill="1" applyAlignment="1">
      <alignment horizontal="center" vertical="center"/>
    </xf>
    <xf numFmtId="0" fontId="6" fillId="2" borderId="6" xfId="0" applyFont="1" applyFill="1" applyBorder="1" applyAlignment="1">
      <alignment horizontal="left" vertical="center"/>
    </xf>
    <xf numFmtId="0" fontId="6" fillId="2" borderId="6" xfId="0" applyFont="1" applyFill="1" applyBorder="1" applyAlignment="1">
      <alignment horizontal="right" vertical="center"/>
    </xf>
    <xf numFmtId="3" fontId="12" fillId="2" borderId="6" xfId="0" applyNumberFormat="1" applyFont="1" applyFill="1" applyBorder="1" applyAlignment="1">
      <alignment horizontal="center" vertical="center"/>
    </xf>
    <xf numFmtId="49" fontId="7" fillId="2" borderId="0" xfId="0" applyNumberFormat="1" applyFont="1" applyFill="1" applyAlignment="1">
      <alignment horizontal="left" vertical="center"/>
    </xf>
    <xf numFmtId="49" fontId="6" fillId="3" borderId="6" xfId="0" applyNumberFormat="1" applyFont="1" applyFill="1" applyBorder="1" applyAlignment="1">
      <alignment horizontal="center" vertical="center"/>
    </xf>
    <xf numFmtId="49" fontId="3" fillId="2" borderId="0" xfId="0" applyNumberFormat="1" applyFont="1" applyFill="1" applyAlignment="1">
      <alignment horizontal="center" vertical="center"/>
    </xf>
    <xf numFmtId="49" fontId="13" fillId="2" borderId="0" xfId="0" applyNumberFormat="1" applyFont="1" applyFill="1" applyAlignment="1">
      <alignment horizontal="left"/>
    </xf>
    <xf numFmtId="3" fontId="13" fillId="2" borderId="0" xfId="0" applyNumberFormat="1" applyFont="1" applyFill="1" applyAlignment="1">
      <alignment horizontal="right"/>
    </xf>
    <xf numFmtId="49" fontId="14" fillId="2" borderId="0" xfId="0" applyNumberFormat="1" applyFont="1" applyFill="1" applyAlignment="1">
      <alignment horizontal="left"/>
    </xf>
    <xf numFmtId="166" fontId="13" fillId="2" borderId="0" xfId="0" applyNumberFormat="1" applyFont="1" applyFill="1" applyAlignment="1">
      <alignment horizontal="right"/>
    </xf>
    <xf numFmtId="0" fontId="14" fillId="2" borderId="0" xfId="0" applyFont="1" applyFill="1" applyAlignment="1">
      <alignment horizontal="left"/>
    </xf>
    <xf numFmtId="49" fontId="5" fillId="3" borderId="3" xfId="0" applyNumberFormat="1" applyFont="1" applyFill="1" applyBorder="1" applyAlignment="1">
      <alignment horizontal="center" vertical="center" wrapText="1"/>
    </xf>
    <xf numFmtId="49" fontId="4" fillId="5" borderId="0" xfId="0" applyNumberFormat="1" applyFont="1" applyFill="1" applyAlignment="1">
      <alignment horizontal="right"/>
    </xf>
    <xf numFmtId="49" fontId="5" fillId="3" borderId="2" xfId="0" applyNumberFormat="1" applyFont="1" applyFill="1" applyBorder="1" applyAlignment="1">
      <alignment horizontal="center" vertical="center" wrapText="1"/>
    </xf>
    <xf numFmtId="0" fontId="13" fillId="2" borderId="0" xfId="0" applyFont="1" applyFill="1" applyAlignment="1">
      <alignment horizontal="right"/>
    </xf>
    <xf numFmtId="49" fontId="13" fillId="2" borderId="0" xfId="0" applyNumberFormat="1" applyFont="1" applyFill="1" applyAlignment="1">
      <alignment horizontal="right"/>
    </xf>
    <xf numFmtId="3" fontId="13" fillId="2" borderId="0" xfId="0" applyNumberFormat="1" applyFont="1" applyFill="1" applyAlignment="1">
      <alignment horizontal="left"/>
    </xf>
    <xf numFmtId="49" fontId="7" fillId="2" borderId="4" xfId="0" applyNumberFormat="1" applyFont="1" applyFill="1" applyBorder="1" applyAlignment="1">
      <alignment horizontal="left" vertical="center"/>
    </xf>
    <xf numFmtId="49" fontId="7" fillId="2" borderId="4" xfId="0" applyNumberFormat="1" applyFont="1" applyFill="1" applyBorder="1" applyAlignment="1">
      <alignment horizontal="left" vertical="center" wrapText="1"/>
    </xf>
    <xf numFmtId="49" fontId="16" fillId="2" borderId="0" xfId="0" applyNumberFormat="1" applyFont="1" applyFill="1" applyAlignment="1">
      <alignment horizontal="center" vertical="center"/>
    </xf>
    <xf numFmtId="49" fontId="7" fillId="2" borderId="7" xfId="0" applyNumberFormat="1" applyFont="1" applyFill="1" applyBorder="1" applyAlignment="1">
      <alignment horizontal="center" vertical="center"/>
    </xf>
    <xf numFmtId="49" fontId="7" fillId="2" borderId="3" xfId="0" applyNumberFormat="1" applyFont="1" applyFill="1" applyBorder="1" applyAlignment="1">
      <alignment horizontal="left" vertical="center"/>
    </xf>
    <xf numFmtId="49" fontId="12" fillId="2" borderId="0" xfId="0" applyNumberFormat="1" applyFont="1" applyFill="1" applyAlignment="1">
      <alignment horizontal="center" vertical="center"/>
    </xf>
    <xf numFmtId="0" fontId="7" fillId="2" borderId="4" xfId="0" applyFont="1" applyFill="1" applyBorder="1" applyAlignment="1">
      <alignment horizontal="left" vertical="center"/>
    </xf>
    <xf numFmtId="166" fontId="13" fillId="2" borderId="5" xfId="0" applyNumberFormat="1" applyFont="1" applyFill="1" applyBorder="1" applyAlignment="1">
      <alignment horizontal="right" vertical="center"/>
    </xf>
    <xf numFmtId="4" fontId="13" fillId="2" borderId="0" xfId="0" applyNumberFormat="1" applyFont="1" applyFill="1" applyAlignment="1">
      <alignment horizontal="right" vertical="center"/>
    </xf>
    <xf numFmtId="166" fontId="13" fillId="2" borderId="0" xfId="0" applyNumberFormat="1" applyFont="1" applyFill="1" applyAlignment="1">
      <alignment horizontal="right" vertical="center"/>
    </xf>
    <xf numFmtId="3" fontId="13" fillId="2" borderId="0" xfId="0" applyNumberFormat="1" applyFont="1" applyFill="1" applyAlignment="1">
      <alignment horizontal="right" vertical="center"/>
    </xf>
    <xf numFmtId="3" fontId="13" fillId="2" borderId="7" xfId="0" applyNumberFormat="1" applyFont="1" applyFill="1" applyBorder="1" applyAlignment="1">
      <alignment horizontal="right" vertical="center"/>
    </xf>
    <xf numFmtId="49" fontId="18" fillId="2" borderId="0" xfId="0" applyNumberFormat="1" applyFont="1" applyFill="1" applyAlignment="1">
      <alignment horizontal="left" vertical="center"/>
    </xf>
    <xf numFmtId="165" fontId="12" fillId="3" borderId="6" xfId="0" applyNumberFormat="1" applyFont="1" applyFill="1" applyBorder="1" applyAlignment="1">
      <alignment horizontal="center" vertical="center"/>
    </xf>
    <xf numFmtId="0" fontId="12" fillId="3" borderId="6" xfId="0" applyFont="1" applyFill="1" applyBorder="1" applyAlignment="1">
      <alignment horizontal="center" vertical="center"/>
    </xf>
    <xf numFmtId="0" fontId="21" fillId="3" borderId="6" xfId="0" applyFont="1" applyFill="1" applyBorder="1" applyAlignment="1">
      <alignment horizontal="center" vertical="center"/>
    </xf>
    <xf numFmtId="165" fontId="6" fillId="3" borderId="6" xfId="0" applyNumberFormat="1" applyFont="1" applyFill="1" applyBorder="1" applyAlignment="1">
      <alignment horizontal="center" vertical="center"/>
    </xf>
    <xf numFmtId="3" fontId="6" fillId="3" borderId="6" xfId="0" applyNumberFormat="1" applyFont="1" applyFill="1" applyBorder="1" applyAlignment="1">
      <alignment horizontal="center" vertical="center"/>
    </xf>
    <xf numFmtId="165" fontId="3" fillId="2" borderId="0" xfId="0" applyNumberFormat="1" applyFont="1" applyFill="1" applyAlignment="1">
      <alignment horizontal="center" vertical="center"/>
    </xf>
    <xf numFmtId="3" fontId="3" fillId="2" borderId="0" xfId="0" applyNumberFormat="1" applyFont="1" applyFill="1" applyAlignment="1">
      <alignment horizontal="center" vertical="center"/>
    </xf>
    <xf numFmtId="3" fontId="22" fillId="3" borderId="6" xfId="0" applyNumberFormat="1" applyFont="1" applyFill="1" applyBorder="1" applyAlignment="1">
      <alignment horizontal="right" vertical="center"/>
    </xf>
    <xf numFmtId="0" fontId="23" fillId="3" borderId="6"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6" xfId="0" applyFont="1" applyFill="1" applyBorder="1" applyAlignment="1">
      <alignment horizontal="left" vertical="center"/>
    </xf>
    <xf numFmtId="0" fontId="23" fillId="3" borderId="6" xfId="0" applyFont="1" applyFill="1" applyBorder="1" applyAlignment="1">
      <alignment horizontal="left" vertical="center"/>
    </xf>
    <xf numFmtId="3" fontId="20" fillId="2" borderId="0" xfId="0" applyNumberFormat="1" applyFont="1" applyFill="1" applyAlignment="1">
      <alignment horizontal="center" vertical="center"/>
    </xf>
    <xf numFmtId="164" fontId="7" fillId="2" borderId="0" xfId="0" applyNumberFormat="1" applyFont="1" applyFill="1" applyAlignment="1">
      <alignment horizontal="left" vertical="center"/>
    </xf>
    <xf numFmtId="167" fontId="20" fillId="2" borderId="0" xfId="0" applyNumberFormat="1" applyFont="1" applyFill="1" applyAlignment="1">
      <alignment horizontal="left" vertical="center"/>
    </xf>
    <xf numFmtId="49" fontId="24" fillId="3" borderId="6" xfId="0" applyNumberFormat="1" applyFont="1" applyFill="1" applyBorder="1" applyAlignment="1">
      <alignment horizontal="center" vertical="center"/>
    </xf>
    <xf numFmtId="49" fontId="25" fillId="6" borderId="1" xfId="0" applyNumberFormat="1" applyFont="1" applyFill="1" applyBorder="1" applyAlignment="1">
      <alignment horizontal="center" vertical="center"/>
    </xf>
    <xf numFmtId="0" fontId="3" fillId="2" borderId="0" xfId="0" applyFont="1" applyFill="1" applyAlignment="1">
      <alignment horizontal="left" vertical="center"/>
    </xf>
    <xf numFmtId="49" fontId="3" fillId="2" borderId="0" xfId="0" applyNumberFormat="1" applyFont="1" applyFill="1" applyAlignment="1">
      <alignment horizontal="left" vertical="center"/>
    </xf>
    <xf numFmtId="0" fontId="6" fillId="3" borderId="6" xfId="0" applyFont="1" applyFill="1" applyBorder="1" applyAlignment="1">
      <alignment horizontal="left" vertical="center"/>
    </xf>
    <xf numFmtId="0" fontId="6" fillId="3" borderId="6" xfId="0" applyFont="1" applyFill="1" applyBorder="1" applyAlignment="1">
      <alignment horizontal="center" vertical="center"/>
    </xf>
    <xf numFmtId="49" fontId="6" fillId="3" borderId="6" xfId="0" applyNumberFormat="1" applyFont="1" applyFill="1" applyBorder="1" applyAlignment="1">
      <alignment horizontal="left" vertical="center"/>
    </xf>
    <xf numFmtId="49" fontId="8" fillId="2" borderId="0" xfId="0" applyNumberFormat="1" applyFont="1" applyFill="1" applyAlignment="1">
      <alignment horizontal="left" vertical="center"/>
    </xf>
    <xf numFmtId="49" fontId="11" fillId="4" borderId="0" xfId="0" applyNumberFormat="1" applyFont="1" applyFill="1" applyAlignment="1">
      <alignment horizontal="left" vertical="center"/>
    </xf>
    <xf numFmtId="49" fontId="8" fillId="2" borderId="1" xfId="0" applyNumberFormat="1" applyFont="1" applyFill="1" applyBorder="1" applyAlignment="1">
      <alignment horizontal="left" vertical="center"/>
    </xf>
    <xf numFmtId="164" fontId="3" fillId="2" borderId="0" xfId="0" applyNumberFormat="1" applyFont="1" applyFill="1" applyAlignment="1">
      <alignment horizontal="left" vertical="center"/>
    </xf>
    <xf numFmtId="49" fontId="3" fillId="2" borderId="0" xfId="0" applyNumberFormat="1" applyFont="1" applyFill="1" applyAlignment="1">
      <alignment horizontal="left" vertical="center" wrapText="1"/>
    </xf>
    <xf numFmtId="49" fontId="10" fillId="2" borderId="0" xfId="0" applyNumberFormat="1" applyFont="1" applyFill="1" applyAlignment="1">
      <alignment horizontal="left" vertical="center"/>
    </xf>
    <xf numFmtId="49" fontId="9" fillId="2" borderId="0" xfId="0" applyNumberFormat="1" applyFont="1" applyFill="1" applyAlignment="1">
      <alignment horizontal="left" vertical="center"/>
    </xf>
    <xf numFmtId="49" fontId="6" fillId="3" borderId="6" xfId="0" applyNumberFormat="1" applyFont="1" applyFill="1" applyBorder="1" applyAlignment="1">
      <alignment horizontal="left" vertical="top"/>
    </xf>
    <xf numFmtId="49" fontId="12" fillId="3" borderId="6" xfId="0" applyNumberFormat="1" applyFont="1" applyFill="1" applyBorder="1" applyAlignment="1">
      <alignment horizontal="center" vertical="center"/>
    </xf>
    <xf numFmtId="3" fontId="3" fillId="2" borderId="0" xfId="0" applyNumberFormat="1" applyFont="1" applyFill="1" applyAlignment="1">
      <alignment horizontal="right" vertical="center"/>
    </xf>
    <xf numFmtId="0" fontId="6" fillId="2" borderId="0" xfId="0" applyFont="1" applyFill="1" applyAlignment="1">
      <alignment horizontal="left" vertical="center"/>
    </xf>
    <xf numFmtId="49" fontId="6" fillId="2" borderId="0" xfId="0" applyNumberFormat="1" applyFont="1" applyFill="1" applyAlignment="1">
      <alignment horizontal="left" vertical="center"/>
    </xf>
    <xf numFmtId="165" fontId="3" fillId="2" borderId="0" xfId="0" applyNumberFormat="1" applyFont="1" applyFill="1" applyAlignment="1">
      <alignment horizontal="right" vertical="center"/>
    </xf>
    <xf numFmtId="4" fontId="3" fillId="2" borderId="0" xfId="0" applyNumberFormat="1" applyFont="1" applyFill="1" applyAlignment="1">
      <alignment horizontal="right" vertical="center"/>
    </xf>
    <xf numFmtId="164" fontId="7" fillId="2" borderId="0" xfId="0" applyNumberFormat="1" applyFont="1" applyFill="1" applyAlignment="1">
      <alignment horizontal="center" vertical="center"/>
    </xf>
    <xf numFmtId="0" fontId="6" fillId="2" borderId="6" xfId="0" applyFont="1" applyFill="1" applyBorder="1" applyAlignment="1">
      <alignment horizontal="left" vertical="center"/>
    </xf>
    <xf numFmtId="49" fontId="6" fillId="2" borderId="1" xfId="0" applyNumberFormat="1" applyFont="1" applyFill="1" applyBorder="1" applyAlignment="1">
      <alignment horizontal="left" vertical="center"/>
    </xf>
    <xf numFmtId="49" fontId="15" fillId="2" borderId="0" xfId="0" applyNumberFormat="1" applyFont="1" applyFill="1" applyAlignment="1">
      <alignment horizontal="center" vertical="center"/>
    </xf>
    <xf numFmtId="49" fontId="13" fillId="2" borderId="0" xfId="0" applyNumberFormat="1" applyFont="1" applyFill="1" applyAlignment="1">
      <alignment horizontal="left" vertical="center"/>
    </xf>
    <xf numFmtId="49" fontId="17" fillId="2" borderId="0" xfId="0" applyNumberFormat="1" applyFont="1" applyFill="1" applyAlignment="1">
      <alignment horizontal="left" vertical="center"/>
    </xf>
    <xf numFmtId="49" fontId="13" fillId="2" borderId="7" xfId="0" applyNumberFormat="1" applyFont="1" applyFill="1" applyBorder="1" applyAlignment="1">
      <alignment horizontal="left" vertical="center"/>
    </xf>
    <xf numFmtId="49" fontId="13" fillId="2" borderId="5" xfId="0" applyNumberFormat="1" applyFont="1" applyFill="1" applyBorder="1" applyAlignment="1">
      <alignment horizontal="left" vertical="center"/>
    </xf>
    <xf numFmtId="49" fontId="13" fillId="2" borderId="0" xfId="0" applyNumberFormat="1" applyFont="1" applyFill="1" applyAlignment="1">
      <alignment horizontal="left"/>
    </xf>
    <xf numFmtId="165" fontId="7" fillId="2" borderId="0" xfId="0" applyNumberFormat="1" applyFont="1" applyFill="1" applyAlignment="1">
      <alignment horizontal="center" vertical="center"/>
    </xf>
    <xf numFmtId="165" fontId="12" fillId="3" borderId="6" xfId="0" applyNumberFormat="1" applyFont="1" applyFill="1" applyBorder="1" applyAlignment="1">
      <alignment horizontal="center" vertical="center"/>
    </xf>
    <xf numFmtId="3" fontId="7" fillId="2" borderId="0" xfId="0" applyNumberFormat="1" applyFont="1" applyFill="1" applyAlignment="1">
      <alignment horizontal="center" vertical="center"/>
    </xf>
    <xf numFmtId="3" fontId="12" fillId="3" borderId="6" xfId="0" applyNumberFormat="1" applyFont="1" applyFill="1" applyBorder="1" applyAlignment="1">
      <alignment horizontal="center" vertical="center"/>
    </xf>
    <xf numFmtId="0" fontId="20" fillId="2" borderId="0" xfId="0" applyFont="1" applyFill="1" applyAlignment="1">
      <alignment horizontal="right" vertical="center"/>
    </xf>
    <xf numFmtId="0" fontId="19" fillId="2" borderId="0" xfId="0" applyFont="1" applyFill="1" applyAlignment="1">
      <alignment horizontal="center" vertical="center"/>
    </xf>
    <xf numFmtId="0" fontId="19" fillId="2" borderId="0" xfId="0" applyFont="1" applyFill="1" applyAlignment="1">
      <alignment horizontal="left" vertical="center"/>
    </xf>
    <xf numFmtId="49" fontId="7" fillId="2" borderId="0" xfId="0" applyNumberFormat="1" applyFont="1" applyFill="1" applyAlignment="1">
      <alignment horizontal="center" vertical="center"/>
    </xf>
    <xf numFmtId="4" fontId="7" fillId="2" borderId="0" xfId="0" applyNumberFormat="1" applyFont="1" applyFill="1" applyAlignment="1">
      <alignment horizontal="center" vertical="center"/>
    </xf>
    <xf numFmtId="0" fontId="12" fillId="3" borderId="6" xfId="0" applyFont="1" applyFill="1" applyBorder="1" applyAlignment="1">
      <alignment horizontal="center" vertical="center"/>
    </xf>
    <xf numFmtId="1" fontId="7" fillId="2" borderId="0" xfId="0" applyNumberFormat="1" applyFont="1" applyFill="1" applyAlignment="1">
      <alignment horizontal="center" vertical="center"/>
    </xf>
    <xf numFmtId="4" fontId="12" fillId="3" borderId="6" xfId="0" applyNumberFormat="1" applyFont="1" applyFill="1" applyBorder="1" applyAlignment="1">
      <alignment horizontal="center" vertical="center"/>
    </xf>
    <xf numFmtId="49" fontId="7" fillId="2" borderId="0" xfId="0" applyNumberFormat="1" applyFont="1" applyFill="1" applyAlignment="1">
      <alignment horizontal="left" vertical="center"/>
    </xf>
    <xf numFmtId="0" fontId="12" fillId="3" borderId="6" xfId="0" applyFont="1" applyFill="1" applyBorder="1" applyAlignment="1">
      <alignment horizontal="left" vertical="center"/>
    </xf>
    <xf numFmtId="49" fontId="6" fillId="3" borderId="6" xfId="0" applyNumberFormat="1" applyFont="1" applyFill="1" applyBorder="1" applyAlignment="1">
      <alignment horizontal="center" vertical="center"/>
    </xf>
    <xf numFmtId="4" fontId="6" fillId="3" borderId="6" xfId="0" applyNumberFormat="1" applyFont="1" applyFill="1" applyBorder="1" applyAlignment="1">
      <alignment horizontal="center" vertical="center"/>
    </xf>
    <xf numFmtId="4" fontId="3" fillId="2" borderId="0" xfId="0" applyNumberFormat="1" applyFont="1" applyFill="1" applyAlignment="1">
      <alignment horizontal="center" vertical="center"/>
    </xf>
    <xf numFmtId="0" fontId="6" fillId="2" borderId="1" xfId="0" applyFont="1" applyFill="1" applyBorder="1" applyAlignment="1">
      <alignment horizontal="left" vertical="top" wrapText="1"/>
    </xf>
    <xf numFmtId="3" fontId="7" fillId="2" borderId="0" xfId="0" applyNumberFormat="1" applyFont="1" applyFill="1" applyAlignment="1">
      <alignment horizontal="right" vertical="center" wrapText="1"/>
    </xf>
    <xf numFmtId="168" fontId="3" fillId="2" borderId="0" xfId="0" applyNumberFormat="1" applyFont="1" applyFill="1" applyAlignment="1">
      <alignment horizontal="left" vertical="center"/>
    </xf>
    <xf numFmtId="49" fontId="25" fillId="5" borderId="1" xfId="0" applyNumberFormat="1" applyFont="1" applyFill="1" applyBorder="1" applyAlignment="1">
      <alignment horizontal="center" vertical="center"/>
    </xf>
    <xf numFmtId="49" fontId="6" fillId="3" borderId="6" xfId="0" applyNumberFormat="1" applyFont="1" applyFill="1" applyBorder="1" applyAlignment="1">
      <alignment horizontal="center" vertical="center" wrapText="1"/>
    </xf>
    <xf numFmtId="49" fontId="25" fillId="7" borderId="1" xfId="0" applyNumberFormat="1" applyFont="1" applyFill="1" applyBorder="1" applyAlignment="1">
      <alignment horizontal="center" vertical="center"/>
    </xf>
    <xf numFmtId="0" fontId="22" fillId="3" borderId="6" xfId="0" applyFont="1" applyFill="1" applyBorder="1" applyAlignment="1">
      <alignment horizontal="right" vertical="center" wrapText="1"/>
    </xf>
    <xf numFmtId="3" fontId="22" fillId="3" borderId="6" xfId="0" applyNumberFormat="1" applyFont="1" applyFill="1" applyBorder="1" applyAlignment="1">
      <alignment horizontal="right" vertical="center"/>
    </xf>
    <xf numFmtId="0" fontId="1" fillId="0" borderId="0" xfId="1"/>
    <xf numFmtId="0" fontId="30" fillId="0" borderId="0" xfId="1" applyFont="1" applyAlignment="1">
      <alignment wrapText="1"/>
    </xf>
    <xf numFmtId="0" fontId="31" fillId="0" borderId="0" xfId="1" applyFont="1" applyAlignment="1">
      <alignment vertical="center" wrapText="1"/>
    </xf>
    <xf numFmtId="0" fontId="30" fillId="0" borderId="0" xfId="1" applyFont="1" applyAlignment="1">
      <alignment horizontal="left" vertical="center" wrapText="1"/>
    </xf>
    <xf numFmtId="0" fontId="30" fillId="0" borderId="0" xfId="1" applyFont="1" applyAlignment="1">
      <alignment vertical="center" wrapText="1"/>
    </xf>
    <xf numFmtId="0" fontId="33" fillId="0" borderId="0" xfId="1" applyFont="1" applyAlignment="1">
      <alignment horizontal="left" vertical="center" wrapText="1"/>
    </xf>
    <xf numFmtId="0" fontId="35" fillId="0" borderId="0" xfId="1" applyFont="1" applyAlignment="1">
      <alignment horizontal="left" vertical="center" wrapText="1"/>
    </xf>
    <xf numFmtId="0" fontId="33" fillId="0" borderId="0" xfId="1" applyFont="1" applyAlignment="1">
      <alignment vertical="center" wrapText="1"/>
    </xf>
    <xf numFmtId="0" fontId="36" fillId="0" borderId="0" xfId="1" applyFont="1" applyAlignment="1">
      <alignment vertical="center" wrapText="1"/>
    </xf>
    <xf numFmtId="0" fontId="37" fillId="0" borderId="0" xfId="1" applyFont="1" applyAlignment="1">
      <alignment wrapText="1"/>
    </xf>
    <xf numFmtId="0" fontId="37" fillId="0" borderId="0" xfId="1" applyFont="1" applyAlignment="1">
      <alignment vertical="center" wrapText="1"/>
    </xf>
    <xf numFmtId="0" fontId="38" fillId="0" borderId="0" xfId="1" applyFont="1" applyAlignment="1">
      <alignment horizontal="center" vertical="center"/>
    </xf>
    <xf numFmtId="0" fontId="39" fillId="0" borderId="0" xfId="1" applyFont="1" applyAlignment="1">
      <alignment horizontal="left" vertical="center"/>
    </xf>
    <xf numFmtId="0" fontId="40" fillId="0" borderId="8" xfId="1" applyFont="1" applyBorder="1"/>
    <xf numFmtId="0" fontId="40" fillId="0" borderId="9" xfId="1" applyFont="1" applyBorder="1"/>
    <xf numFmtId="0" fontId="40" fillId="0" borderId="10" xfId="1" applyFont="1" applyBorder="1"/>
    <xf numFmtId="0" fontId="40" fillId="0" borderId="11" xfId="1" applyFont="1" applyBorder="1"/>
    <xf numFmtId="0" fontId="40" fillId="0" borderId="0" xfId="1" applyFont="1"/>
    <xf numFmtId="0" fontId="1" fillId="0" borderId="0" xfId="1"/>
    <xf numFmtId="0" fontId="28" fillId="8" borderId="0" xfId="1" applyFont="1" applyFill="1" applyAlignment="1">
      <alignment horizontal="center"/>
    </xf>
    <xf numFmtId="0" fontId="40" fillId="0" borderId="12" xfId="1" applyFont="1" applyBorder="1"/>
    <xf numFmtId="0" fontId="28" fillId="0" borderId="0" xfId="2" applyFont="1" applyAlignment="1"/>
    <xf numFmtId="0" fontId="42" fillId="0" borderId="0" xfId="1" applyFont="1"/>
    <xf numFmtId="0" fontId="28" fillId="0" borderId="0" xfId="2" applyFont="1" applyAlignment="1"/>
    <xf numFmtId="0" fontId="28" fillId="9" borderId="0" xfId="2" applyFont="1" applyFill="1" applyBorder="1" applyAlignment="1">
      <alignment horizontal="center"/>
    </xf>
    <xf numFmtId="0" fontId="43" fillId="0" borderId="0" xfId="1" applyFont="1" applyAlignment="1">
      <alignment horizontal="center"/>
    </xf>
    <xf numFmtId="0" fontId="44" fillId="0" borderId="0" xfId="1" applyFont="1" applyAlignment="1">
      <alignment horizontal="center" vertical="center"/>
    </xf>
    <xf numFmtId="0" fontId="45" fillId="0" borderId="0" xfId="3" applyFont="1" applyAlignment="1">
      <alignment horizontal="center" vertical="center"/>
    </xf>
    <xf numFmtId="0" fontId="46" fillId="0" borderId="0" xfId="1" applyFont="1" applyAlignment="1">
      <alignment horizontal="center" vertical="center"/>
    </xf>
    <xf numFmtId="0" fontId="39" fillId="0" borderId="0" xfId="1" applyFont="1" applyAlignment="1">
      <alignment horizontal="center" vertical="center"/>
    </xf>
    <xf numFmtId="0" fontId="47" fillId="0" borderId="0" xfId="1" applyFont="1" applyAlignment="1">
      <alignment horizontal="center"/>
    </xf>
    <xf numFmtId="0" fontId="40" fillId="0" borderId="13" xfId="1" applyFont="1" applyBorder="1"/>
    <xf numFmtId="0" fontId="40" fillId="0" borderId="14" xfId="1" applyFont="1" applyBorder="1"/>
    <xf numFmtId="0" fontId="40" fillId="0" borderId="15" xfId="1" applyFont="1" applyBorder="1"/>
    <xf numFmtId="0" fontId="29" fillId="0" borderId="0" xfId="4" applyFont="1" applyAlignment="1">
      <alignment horizontal="center" vertical="center" wrapText="1"/>
    </xf>
    <xf numFmtId="0" fontId="48" fillId="0" borderId="0" xfId="4" applyAlignment="1">
      <alignment horizontal="center" vertical="center" wrapText="1"/>
    </xf>
    <xf numFmtId="0" fontId="49" fillId="0" borderId="0" xfId="4" applyFont="1" applyAlignment="1">
      <alignment horizontal="center" vertical="center" wrapText="1"/>
    </xf>
    <xf numFmtId="0" fontId="50" fillId="0" borderId="0" xfId="4" applyFont="1" applyAlignment="1">
      <alignment horizontal="right" vertical="center" wrapText="1"/>
    </xf>
    <xf numFmtId="0" fontId="50" fillId="0" borderId="0" xfId="4" applyFont="1" applyAlignment="1">
      <alignment horizontal="center" vertical="center" wrapText="1"/>
    </xf>
    <xf numFmtId="0" fontId="27" fillId="10" borderId="0" xfId="4" applyFont="1" applyFill="1" applyAlignment="1">
      <alignment horizontal="center" vertical="center" wrapText="1"/>
    </xf>
    <xf numFmtId="0" fontId="51" fillId="10" borderId="0" xfId="4" applyFont="1" applyFill="1" applyAlignment="1">
      <alignment horizontal="center" vertical="center" wrapText="1"/>
    </xf>
    <xf numFmtId="0" fontId="52" fillId="10" borderId="0" xfId="4" applyFont="1" applyFill="1" applyAlignment="1">
      <alignment horizontal="center" vertical="center" wrapText="1"/>
    </xf>
    <xf numFmtId="0" fontId="53" fillId="10" borderId="0" xfId="4" quotePrefix="1" applyFont="1" applyFill="1" applyAlignment="1">
      <alignment horizontal="center" vertical="center" wrapText="1"/>
    </xf>
    <xf numFmtId="0" fontId="48" fillId="9" borderId="0" xfId="4" applyFill="1" applyAlignment="1">
      <alignment horizontal="center" vertical="center" wrapText="1"/>
    </xf>
    <xf numFmtId="0" fontId="51" fillId="9" borderId="0" xfId="4" applyFont="1" applyFill="1" applyAlignment="1">
      <alignment horizontal="center" vertical="center" wrapText="1"/>
    </xf>
    <xf numFmtId="0" fontId="54" fillId="9" borderId="0" xfId="4" applyFont="1" applyFill="1" applyAlignment="1">
      <alignment horizontal="center" vertical="center" wrapText="1"/>
    </xf>
    <xf numFmtId="0" fontId="41" fillId="0" borderId="0" xfId="2" applyFill="1" applyBorder="1" applyAlignment="1">
      <alignment horizontal="center" vertical="center" wrapText="1"/>
    </xf>
    <xf numFmtId="0" fontId="50" fillId="0" borderId="0" xfId="4" quotePrefix="1" applyFont="1" applyAlignment="1">
      <alignment horizontal="center" vertical="center" wrapText="1"/>
    </xf>
    <xf numFmtId="4" fontId="49" fillId="0" borderId="0" xfId="1" applyNumberFormat="1" applyFont="1" applyAlignment="1">
      <alignment horizontal="center" vertical="center" wrapText="1"/>
    </xf>
    <xf numFmtId="0" fontId="55" fillId="0" borderId="0" xfId="4" applyFont="1" applyAlignment="1">
      <alignment horizontal="center" vertical="center" wrapText="1"/>
    </xf>
    <xf numFmtId="0" fontId="41" fillId="0" borderId="0" xfId="2" applyFill="1" applyAlignment="1">
      <alignment horizontal="center" vertical="center" wrapText="1"/>
    </xf>
    <xf numFmtId="0" fontId="49" fillId="0" borderId="0" xfId="4" applyFont="1" applyAlignment="1" applyProtection="1">
      <alignment horizontal="center" vertical="center" wrapText="1"/>
      <protection locked="0"/>
    </xf>
    <xf numFmtId="0" fontId="41" fillId="0" borderId="0" xfId="2" applyFill="1" applyAlignment="1">
      <alignment horizontal="center"/>
    </xf>
    <xf numFmtId="9" fontId="49" fillId="0" borderId="0" xfId="5" applyFont="1" applyFill="1" applyBorder="1" applyAlignment="1">
      <alignment horizontal="center" vertical="center" wrapText="1"/>
    </xf>
    <xf numFmtId="0" fontId="56" fillId="0" borderId="0" xfId="4" applyFont="1" applyAlignment="1">
      <alignment horizontal="center" vertical="center" wrapText="1"/>
    </xf>
    <xf numFmtId="0" fontId="57" fillId="0" borderId="0" xfId="4" applyFont="1" applyAlignment="1">
      <alignment horizontal="center" vertical="center" wrapText="1"/>
    </xf>
    <xf numFmtId="0" fontId="56" fillId="0" borderId="0" xfId="4" applyFont="1" applyAlignment="1">
      <alignment horizontal="left" vertical="center"/>
    </xf>
    <xf numFmtId="0" fontId="48" fillId="0" borderId="0" xfId="4"/>
    <xf numFmtId="0" fontId="41" fillId="0" borderId="0" xfId="2" applyFill="1" applyAlignment="1" applyProtection="1">
      <alignment horizontal="center" vertical="center" wrapText="1"/>
      <protection locked="0"/>
    </xf>
    <xf numFmtId="0" fontId="49" fillId="0" borderId="0" xfId="4" quotePrefix="1" applyFont="1" applyAlignment="1">
      <alignment horizontal="center" vertical="center" wrapText="1"/>
    </xf>
    <xf numFmtId="169" fontId="49" fillId="0" borderId="0" xfId="4" quotePrefix="1" applyNumberFormat="1" applyFont="1" applyAlignment="1">
      <alignment horizontal="center" vertical="center" wrapText="1"/>
    </xf>
    <xf numFmtId="0" fontId="48" fillId="0" borderId="0" xfId="4" applyAlignment="1">
      <alignment horizontal="center"/>
    </xf>
    <xf numFmtId="169" fontId="49" fillId="0" borderId="0" xfId="1" applyNumberFormat="1" applyFont="1" applyAlignment="1">
      <alignment horizontal="center" vertical="center" wrapText="1"/>
    </xf>
    <xf numFmtId="170" fontId="49" fillId="0" borderId="0" xfId="4" quotePrefix="1" applyNumberFormat="1" applyFont="1" applyAlignment="1">
      <alignment horizontal="center" vertical="center" wrapText="1"/>
    </xf>
    <xf numFmtId="9" fontId="0" fillId="0" borderId="0" xfId="5" quotePrefix="1" applyFont="1" applyFill="1" applyBorder="1" applyAlignment="1">
      <alignment horizontal="center" vertical="center" wrapText="1"/>
    </xf>
    <xf numFmtId="169" fontId="49" fillId="0" borderId="0" xfId="4" applyNumberFormat="1" applyFont="1" applyAlignment="1">
      <alignment horizontal="center" vertical="center" wrapText="1"/>
    </xf>
    <xf numFmtId="10" fontId="49" fillId="0" borderId="0" xfId="5" applyNumberFormat="1" applyFont="1" applyFill="1" applyBorder="1" applyAlignment="1">
      <alignment horizontal="center" vertical="center" wrapText="1"/>
    </xf>
    <xf numFmtId="0" fontId="48" fillId="0" borderId="0" xfId="4" quotePrefix="1" applyAlignment="1">
      <alignment horizontal="right" vertical="center" wrapText="1"/>
    </xf>
    <xf numFmtId="10" fontId="49" fillId="0" borderId="0" xfId="4" quotePrefix="1" applyNumberFormat="1" applyFont="1" applyAlignment="1">
      <alignment horizontal="center" vertical="center" wrapText="1"/>
    </xf>
    <xf numFmtId="0" fontId="48" fillId="0" borderId="0" xfId="4" quotePrefix="1" applyAlignment="1">
      <alignment horizontal="center" vertical="center" wrapText="1"/>
    </xf>
    <xf numFmtId="9" fontId="49" fillId="0" borderId="0" xfId="5" quotePrefix="1" applyFont="1" applyFill="1" applyBorder="1" applyAlignment="1">
      <alignment horizontal="center" vertical="center" wrapText="1"/>
    </xf>
    <xf numFmtId="170" fontId="49" fillId="0" borderId="0" xfId="5" quotePrefix="1" applyNumberFormat="1" applyFont="1" applyFill="1" applyBorder="1" applyAlignment="1">
      <alignment horizontal="center" vertical="center" wrapText="1"/>
    </xf>
    <xf numFmtId="10" fontId="49" fillId="0" borderId="0" xfId="5" quotePrefix="1" applyNumberFormat="1" applyFont="1" applyFill="1" applyBorder="1" applyAlignment="1">
      <alignment horizontal="center" vertical="center" wrapText="1"/>
    </xf>
    <xf numFmtId="0" fontId="49" fillId="0" borderId="0" xfId="4" quotePrefix="1" applyFont="1" applyAlignment="1">
      <alignment horizontal="right" vertical="center" wrapText="1"/>
    </xf>
    <xf numFmtId="3" fontId="49" fillId="0" borderId="0" xfId="4" quotePrefix="1" applyNumberFormat="1" applyFont="1" applyAlignment="1">
      <alignment horizontal="center" vertical="center" wrapText="1"/>
    </xf>
    <xf numFmtId="0" fontId="50" fillId="0" borderId="0" xfId="4" quotePrefix="1" applyFont="1" applyAlignment="1">
      <alignment horizontal="right" vertical="center" wrapText="1"/>
    </xf>
    <xf numFmtId="171" fontId="49" fillId="0" borderId="0" xfId="4" quotePrefix="1" applyNumberFormat="1" applyFont="1" applyAlignment="1">
      <alignment horizontal="center" vertical="center" wrapText="1"/>
    </xf>
    <xf numFmtId="169" fontId="50" fillId="0" borderId="0" xfId="4" quotePrefix="1" applyNumberFormat="1" applyFont="1" applyAlignment="1">
      <alignment horizontal="right" vertical="center" wrapText="1"/>
    </xf>
    <xf numFmtId="171" fontId="49" fillId="0" borderId="0" xfId="5" quotePrefix="1" applyNumberFormat="1" applyFont="1" applyFill="1" applyBorder="1" applyAlignment="1">
      <alignment horizontal="center" vertical="center" wrapText="1"/>
    </xf>
    <xf numFmtId="0" fontId="51" fillId="0" borderId="0" xfId="4" applyFont="1" applyAlignment="1">
      <alignment horizontal="center" vertical="center" wrapText="1"/>
    </xf>
    <xf numFmtId="0" fontId="52" fillId="0" borderId="0" xfId="4" applyFont="1" applyAlignment="1">
      <alignment horizontal="center" vertical="center" wrapText="1"/>
    </xf>
    <xf numFmtId="169" fontId="48" fillId="0" borderId="0" xfId="4" applyNumberFormat="1" applyAlignment="1">
      <alignment horizontal="center" vertical="center" wrapText="1"/>
    </xf>
    <xf numFmtId="0" fontId="48" fillId="0" borderId="0" xfId="4" applyAlignment="1">
      <alignment horizontal="right" vertical="center" wrapText="1"/>
    </xf>
    <xf numFmtId="170" fontId="0" fillId="0" borderId="0" xfId="5" quotePrefix="1" applyNumberFormat="1" applyFont="1" applyFill="1" applyBorder="1" applyAlignment="1">
      <alignment horizontal="center" vertical="center" wrapText="1"/>
    </xf>
    <xf numFmtId="4" fontId="48" fillId="0" borderId="0" xfId="4" applyNumberFormat="1" applyAlignment="1">
      <alignment horizontal="center" vertical="center" wrapText="1"/>
    </xf>
    <xf numFmtId="0" fontId="52" fillId="10" borderId="0" xfId="4" quotePrefix="1" applyFont="1" applyFill="1" applyAlignment="1">
      <alignment horizontal="center" vertical="center" wrapText="1"/>
    </xf>
    <xf numFmtId="170" fontId="49" fillId="0" borderId="0" xfId="5" applyNumberFormat="1" applyFont="1" applyFill="1" applyBorder="1" applyAlignment="1">
      <alignment horizontal="center" vertical="center" wrapText="1"/>
    </xf>
    <xf numFmtId="0" fontId="58" fillId="0" borderId="0" xfId="4" applyFont="1" applyAlignment="1">
      <alignment horizontal="center" vertical="center" wrapText="1"/>
    </xf>
    <xf numFmtId="0" fontId="53" fillId="10" borderId="0" xfId="4" applyFont="1" applyFill="1" applyAlignment="1">
      <alignment horizontal="center" vertical="center" wrapText="1"/>
    </xf>
    <xf numFmtId="0" fontId="59" fillId="0" borderId="0" xfId="4" quotePrefix="1" applyFont="1" applyAlignment="1">
      <alignment horizontal="right" vertical="center" wrapText="1"/>
    </xf>
    <xf numFmtId="170" fontId="27" fillId="0" borderId="0" xfId="4" applyNumberFormat="1" applyFont="1" applyAlignment="1">
      <alignment horizontal="center" vertical="center" wrapText="1"/>
    </xf>
    <xf numFmtId="172" fontId="49" fillId="0" borderId="0" xfId="4" applyNumberFormat="1" applyFont="1" applyAlignment="1">
      <alignment horizontal="center" vertical="center" wrapText="1"/>
    </xf>
    <xf numFmtId="172" fontId="52" fillId="0" borderId="0" xfId="4" applyNumberFormat="1" applyFont="1" applyAlignment="1">
      <alignment horizontal="center" vertical="center" wrapText="1"/>
    </xf>
    <xf numFmtId="170" fontId="27" fillId="0" borderId="0" xfId="4" quotePrefix="1" applyNumberFormat="1" applyFont="1" applyAlignment="1">
      <alignment horizontal="center" vertical="center" wrapText="1"/>
    </xf>
    <xf numFmtId="0" fontId="27" fillId="0" borderId="0" xfId="4" applyFont="1" applyAlignment="1">
      <alignment horizontal="center" vertical="center" wrapText="1"/>
    </xf>
    <xf numFmtId="0" fontId="27" fillId="0" borderId="0" xfId="4" quotePrefix="1" applyFont="1" applyAlignment="1">
      <alignment horizontal="center" vertical="center" wrapText="1"/>
    </xf>
    <xf numFmtId="169" fontId="29" fillId="0" borderId="0" xfId="4" applyNumberFormat="1" applyFont="1" applyAlignment="1">
      <alignment horizontal="center" vertical="center" wrapText="1"/>
    </xf>
    <xf numFmtId="10" fontId="49" fillId="0" borderId="0" xfId="1" applyNumberFormat="1" applyFont="1" applyAlignment="1">
      <alignment horizontal="center" vertical="center" wrapText="1"/>
    </xf>
    <xf numFmtId="10" fontId="49" fillId="0" borderId="0" xfId="6" applyNumberFormat="1" applyFont="1" applyFill="1" applyAlignment="1">
      <alignment horizontal="center" vertical="center" wrapText="1"/>
    </xf>
    <xf numFmtId="169" fontId="60" fillId="0" borderId="0" xfId="4" applyNumberFormat="1" applyFont="1" applyAlignment="1">
      <alignment horizontal="center" vertical="center" wrapText="1"/>
    </xf>
    <xf numFmtId="0" fontId="60" fillId="0" borderId="0" xfId="4" applyFont="1" applyAlignment="1">
      <alignment horizontal="center" vertical="center" wrapText="1"/>
    </xf>
    <xf numFmtId="10" fontId="49" fillId="0" borderId="0" xfId="6" applyNumberFormat="1" applyFont="1" applyAlignment="1">
      <alignment horizontal="center" vertical="center" wrapText="1"/>
    </xf>
    <xf numFmtId="0" fontId="52" fillId="0" borderId="0" xfId="4" quotePrefix="1" applyFont="1" applyAlignment="1">
      <alignment horizontal="center" vertical="center" wrapText="1"/>
    </xf>
    <xf numFmtId="0" fontId="61" fillId="0" borderId="0" xfId="2" quotePrefix="1" applyFont="1" applyFill="1" applyBorder="1" applyAlignment="1">
      <alignment horizontal="center" vertical="center" wrapText="1"/>
    </xf>
    <xf numFmtId="0" fontId="49" fillId="0" borderId="0" xfId="1" applyFont="1" applyAlignment="1">
      <alignment horizontal="center" vertical="center" wrapText="1"/>
    </xf>
    <xf numFmtId="0" fontId="61" fillId="0" borderId="0" xfId="2" applyFont="1" applyFill="1" applyBorder="1" applyAlignment="1">
      <alignment horizontal="center" vertical="center" wrapText="1"/>
    </xf>
    <xf numFmtId="173" fontId="49" fillId="0" borderId="0" xfId="1" applyNumberFormat="1" applyFont="1" applyAlignment="1">
      <alignment horizontal="center" vertical="center" wrapText="1"/>
    </xf>
    <xf numFmtId="0" fontId="41" fillId="0" borderId="0" xfId="2" quotePrefix="1" applyFill="1" applyBorder="1" applyAlignment="1">
      <alignment horizontal="center" vertical="center" wrapText="1"/>
    </xf>
    <xf numFmtId="0" fontId="41" fillId="0" borderId="16" xfId="2" quotePrefix="1" applyFill="1" applyBorder="1" applyAlignment="1">
      <alignment horizontal="center" vertical="center" wrapText="1"/>
    </xf>
    <xf numFmtId="0" fontId="41" fillId="0" borderId="17" xfId="2" quotePrefix="1" applyFill="1" applyBorder="1" applyAlignment="1">
      <alignment horizontal="center" vertical="center" wrapText="1"/>
    </xf>
    <xf numFmtId="0" fontId="41" fillId="0" borderId="17" xfId="2" applyFill="1" applyBorder="1" applyAlignment="1">
      <alignment horizontal="center" vertical="center" wrapText="1"/>
    </xf>
    <xf numFmtId="0" fontId="54" fillId="0" borderId="0" xfId="4" applyFont="1" applyAlignment="1">
      <alignment horizontal="center" vertical="center" wrapText="1"/>
    </xf>
    <xf numFmtId="0" fontId="54" fillId="9" borderId="18" xfId="4" applyFont="1" applyFill="1" applyBorder="1" applyAlignment="1">
      <alignment horizontal="center" vertical="center" wrapText="1"/>
    </xf>
    <xf numFmtId="0" fontId="54" fillId="0" borderId="0" xfId="4" applyFont="1" applyAlignment="1">
      <alignment vertical="center" wrapText="1"/>
    </xf>
    <xf numFmtId="0" fontId="49" fillId="0" borderId="19" xfId="4" applyFont="1" applyBorder="1" applyAlignment="1">
      <alignment horizontal="center" vertical="center" wrapText="1"/>
    </xf>
    <xf numFmtId="0" fontId="54" fillId="8" borderId="0" xfId="4" applyFont="1" applyFill="1" applyAlignment="1">
      <alignment horizontal="center" vertical="center" wrapText="1"/>
    </xf>
    <xf numFmtId="0" fontId="48" fillId="0" borderId="20" xfId="4" applyBorder="1" applyAlignment="1">
      <alignment horizontal="center" vertical="center" wrapText="1"/>
    </xf>
    <xf numFmtId="0" fontId="46" fillId="0" borderId="0" xfId="4" applyFont="1" applyAlignment="1">
      <alignment horizontal="center" vertical="center"/>
    </xf>
    <xf numFmtId="0" fontId="39" fillId="0" borderId="0" xfId="4" applyFont="1" applyAlignment="1">
      <alignment horizontal="left" vertical="center"/>
    </xf>
    <xf numFmtId="170" fontId="49" fillId="0" borderId="0" xfId="5" applyNumberFormat="1" applyFont="1" applyFill="1" applyAlignment="1">
      <alignment horizontal="center" vertical="center" wrapText="1"/>
    </xf>
    <xf numFmtId="169" fontId="49" fillId="0" borderId="0" xfId="4" applyNumberFormat="1" applyFont="1" applyAlignment="1" applyProtection="1">
      <alignment horizontal="center" vertical="center" wrapText="1"/>
      <protection locked="0"/>
    </xf>
    <xf numFmtId="170" fontId="49" fillId="0" borderId="0" xfId="4" applyNumberFormat="1" applyFont="1" applyAlignment="1">
      <alignment horizontal="center" vertical="center" wrapText="1"/>
    </xf>
    <xf numFmtId="0" fontId="48" fillId="0" borderId="0" xfId="4" quotePrefix="1" applyAlignment="1">
      <alignment horizontal="center"/>
    </xf>
    <xf numFmtId="170" fontId="49" fillId="0" borderId="0" xfId="5" applyNumberFormat="1" applyFont="1" applyFill="1" applyBorder="1" applyAlignment="1" applyProtection="1">
      <alignment horizontal="center" vertical="center" wrapText="1"/>
    </xf>
    <xf numFmtId="9" fontId="49" fillId="0" borderId="0" xfId="5" applyFont="1" applyFill="1" applyBorder="1" applyAlignment="1" applyProtection="1">
      <alignment horizontal="center" vertical="center" wrapText="1"/>
    </xf>
    <xf numFmtId="170" fontId="29" fillId="0" borderId="0" xfId="5" applyNumberFormat="1" applyFont="1" applyFill="1" applyBorder="1" applyAlignment="1" applyProtection="1">
      <alignment horizontal="center" vertical="center" wrapText="1"/>
    </xf>
    <xf numFmtId="3" fontId="49" fillId="0" borderId="0" xfId="6" applyNumberFormat="1" applyFont="1" applyAlignment="1">
      <alignment horizontal="center" vertical="center" wrapText="1"/>
    </xf>
    <xf numFmtId="4" fontId="49" fillId="0" borderId="0" xfId="6" applyNumberFormat="1" applyFont="1" applyAlignment="1">
      <alignment horizontal="center" vertical="center" wrapText="1"/>
    </xf>
    <xf numFmtId="3" fontId="49" fillId="0" borderId="0" xfId="4" applyNumberFormat="1" applyFont="1" applyAlignment="1">
      <alignment horizontal="center" vertical="center" wrapText="1"/>
    </xf>
    <xf numFmtId="170" fontId="49" fillId="0" borderId="0" xfId="1" quotePrefix="1" applyNumberFormat="1" applyFont="1" applyAlignment="1">
      <alignment horizontal="center" vertical="center" wrapText="1"/>
    </xf>
    <xf numFmtId="170" fontId="49" fillId="0" borderId="0" xfId="1" applyNumberFormat="1" applyFont="1" applyAlignment="1">
      <alignment horizontal="center" vertical="center" wrapText="1"/>
    </xf>
    <xf numFmtId="170" fontId="49" fillId="0" borderId="0" xfId="5" quotePrefix="1" applyNumberFormat="1" applyFont="1" applyFill="1" applyBorder="1" applyAlignment="1" applyProtection="1">
      <alignment horizontal="center" vertical="center" wrapText="1"/>
    </xf>
    <xf numFmtId="0" fontId="52" fillId="0" borderId="0" xfId="1" applyFont="1" applyAlignment="1">
      <alignment horizontal="center" vertical="center" wrapText="1"/>
    </xf>
    <xf numFmtId="0" fontId="53" fillId="0" borderId="0" xfId="4" quotePrefix="1" applyFont="1" applyAlignment="1">
      <alignment horizontal="center" vertical="center" wrapText="1"/>
    </xf>
    <xf numFmtId="0" fontId="27" fillId="11" borderId="0" xfId="4" applyFont="1" applyFill="1" applyAlignment="1">
      <alignment horizontal="center" vertical="center" wrapText="1"/>
    </xf>
    <xf numFmtId="0" fontId="52" fillId="11" borderId="0" xfId="4" applyFont="1" applyFill="1" applyAlignment="1">
      <alignment horizontal="center" vertical="center" wrapText="1"/>
    </xf>
    <xf numFmtId="0" fontId="63" fillId="11" borderId="0" xfId="4" quotePrefix="1" applyFont="1" applyFill="1" applyAlignment="1">
      <alignment horizontal="center" vertical="center" wrapText="1"/>
    </xf>
    <xf numFmtId="170" fontId="0" fillId="0" borderId="0" xfId="5" applyNumberFormat="1" applyFont="1" applyFill="1" applyBorder="1" applyAlignment="1" applyProtection="1">
      <alignment horizontal="center" vertical="center" wrapText="1"/>
    </xf>
    <xf numFmtId="9" fontId="50" fillId="0" borderId="0" xfId="5" applyFont="1" applyFill="1" applyBorder="1" applyAlignment="1" applyProtection="1">
      <alignment horizontal="center" vertical="center" wrapText="1"/>
    </xf>
    <xf numFmtId="170" fontId="49" fillId="0" borderId="0" xfId="5" applyNumberFormat="1" applyFont="1" applyFill="1" applyBorder="1" applyAlignment="1" applyProtection="1">
      <alignment horizontal="center" vertical="center" wrapText="1"/>
      <protection locked="0"/>
    </xf>
    <xf numFmtId="0" fontId="64" fillId="0" borderId="0" xfId="4" applyFont="1" applyAlignment="1">
      <alignment horizontal="center" vertical="center" wrapText="1"/>
    </xf>
    <xf numFmtId="170" fontId="64" fillId="12" borderId="0" xfId="5" applyNumberFormat="1" applyFont="1" applyFill="1" applyBorder="1" applyAlignment="1" applyProtection="1">
      <alignment horizontal="center" vertical="center" wrapText="1"/>
    </xf>
    <xf numFmtId="0" fontId="64" fillId="12" borderId="0" xfId="4" applyFont="1" applyFill="1" applyAlignment="1">
      <alignment horizontal="center" vertical="center" wrapText="1"/>
    </xf>
    <xf numFmtId="170" fontId="49" fillId="0" borderId="0" xfId="6" applyNumberFormat="1" applyFont="1" applyAlignment="1">
      <alignment horizontal="center" vertical="center" wrapText="1"/>
    </xf>
    <xf numFmtId="0" fontId="49" fillId="0" borderId="0" xfId="4" applyFont="1" applyAlignment="1">
      <alignment horizontal="right" vertical="center" wrapText="1"/>
    </xf>
    <xf numFmtId="0" fontId="41" fillId="0" borderId="0" xfId="2" quotePrefix="1" applyFill="1" applyBorder="1" applyAlignment="1" applyProtection="1">
      <alignment horizontal="center" vertical="center" wrapText="1"/>
    </xf>
    <xf numFmtId="0" fontId="41" fillId="0" borderId="16" xfId="2" quotePrefix="1" applyFill="1" applyBorder="1" applyAlignment="1" applyProtection="1">
      <alignment horizontal="center" vertical="center" wrapText="1"/>
    </xf>
    <xf numFmtId="0" fontId="41" fillId="0" borderId="17" xfId="2" quotePrefix="1" applyFill="1" applyBorder="1" applyAlignment="1" applyProtection="1">
      <alignment horizontal="center" vertical="center" wrapText="1"/>
    </xf>
    <xf numFmtId="0" fontId="41" fillId="0" borderId="17" xfId="2" applyFill="1" applyBorder="1" applyAlignment="1" applyProtection="1">
      <alignment horizontal="center" vertical="center" wrapText="1"/>
    </xf>
    <xf numFmtId="0" fontId="49" fillId="0" borderId="19" xfId="4" applyFont="1" applyBorder="1" applyAlignment="1" applyProtection="1">
      <alignment horizontal="center" vertical="center" wrapText="1"/>
      <protection locked="0"/>
    </xf>
    <xf numFmtId="0" fontId="49" fillId="13" borderId="0" xfId="1" quotePrefix="1" applyFont="1" applyFill="1" applyAlignment="1">
      <alignment horizontal="center" vertical="center" wrapText="1"/>
    </xf>
    <xf numFmtId="0" fontId="51" fillId="0" borderId="0" xfId="1" applyFont="1" applyAlignment="1">
      <alignment horizontal="center" vertical="center" wrapText="1"/>
    </xf>
    <xf numFmtId="0" fontId="49" fillId="0" borderId="0" xfId="1" quotePrefix="1" applyFont="1" applyAlignment="1">
      <alignment horizontal="center" vertical="center" wrapText="1"/>
    </xf>
    <xf numFmtId="0" fontId="52" fillId="0" borderId="0" xfId="1" quotePrefix="1" applyFont="1" applyAlignment="1">
      <alignment horizontal="center" vertical="center" wrapText="1"/>
    </xf>
    <xf numFmtId="0" fontId="51" fillId="0" borderId="0" xfId="1" quotePrefix="1" applyFont="1" applyAlignment="1">
      <alignment horizontal="center" vertical="center" wrapText="1"/>
    </xf>
    <xf numFmtId="0" fontId="1" fillId="0" borderId="0" xfId="1" quotePrefix="1" applyAlignment="1">
      <alignment horizontal="center" vertical="center" wrapText="1"/>
    </xf>
    <xf numFmtId="0" fontId="1" fillId="0" borderId="0" xfId="1" applyAlignment="1">
      <alignment horizontal="center" vertical="center" wrapText="1"/>
    </xf>
    <xf numFmtId="0" fontId="1" fillId="0" borderId="0" xfId="1" applyProtection="1">
      <protection locked="0"/>
    </xf>
    <xf numFmtId="0" fontId="49" fillId="0" borderId="0" xfId="1" quotePrefix="1" applyFont="1" applyAlignment="1" applyProtection="1">
      <alignment horizontal="center" vertical="center" wrapText="1"/>
      <protection locked="0"/>
    </xf>
    <xf numFmtId="0" fontId="1" fillId="0" borderId="0" xfId="1" applyAlignment="1">
      <alignment horizontal="center"/>
    </xf>
    <xf numFmtId="0" fontId="26" fillId="9" borderId="0" xfId="1" applyFont="1" applyFill="1" applyAlignment="1">
      <alignment horizontal="center" vertical="center" wrapText="1"/>
    </xf>
    <xf numFmtId="0" fontId="54" fillId="9" borderId="0" xfId="1" applyFont="1" applyFill="1" applyAlignment="1">
      <alignment horizontal="center" vertical="center" wrapText="1"/>
    </xf>
    <xf numFmtId="0" fontId="49" fillId="0" borderId="0" xfId="1" applyFont="1" applyAlignment="1" applyProtection="1">
      <alignment horizontal="center" vertical="center" wrapText="1"/>
      <protection locked="0"/>
    </xf>
    <xf numFmtId="0" fontId="52" fillId="0" borderId="0" xfId="1" quotePrefix="1" applyFont="1" applyAlignment="1" applyProtection="1">
      <alignment horizontal="center" vertical="center" wrapText="1"/>
      <protection locked="0"/>
    </xf>
    <xf numFmtId="0" fontId="53" fillId="0" borderId="0" xfId="1" quotePrefix="1" applyFont="1" applyAlignment="1" applyProtection="1">
      <alignment horizontal="center" vertical="center" wrapText="1"/>
      <protection locked="0"/>
    </xf>
    <xf numFmtId="0" fontId="53" fillId="0" borderId="0" xfId="1" quotePrefix="1" applyFont="1" applyAlignment="1">
      <alignment horizontal="center" vertical="center" wrapText="1"/>
    </xf>
    <xf numFmtId="0" fontId="50" fillId="0" borderId="0" xfId="1" applyFont="1" applyAlignment="1">
      <alignment horizontal="center" vertical="center" wrapText="1"/>
    </xf>
    <xf numFmtId="0" fontId="49" fillId="0" borderId="0" xfId="1" applyFont="1" applyAlignment="1" applyProtection="1">
      <alignment horizontal="left" vertical="center" wrapText="1"/>
      <protection locked="0"/>
    </xf>
    <xf numFmtId="0" fontId="49" fillId="0" borderId="0" xfId="1" applyFont="1" applyAlignment="1">
      <alignment horizontal="left" vertical="center" wrapText="1"/>
    </xf>
    <xf numFmtId="0" fontId="1" fillId="0" borderId="0" xfId="1" applyAlignment="1">
      <alignment horizontal="left" vertical="center" wrapText="1"/>
    </xf>
    <xf numFmtId="0" fontId="1" fillId="0" borderId="0" xfId="1" applyAlignment="1">
      <alignment horizontal="left" vertical="center"/>
    </xf>
    <xf numFmtId="0" fontId="46" fillId="0" borderId="0" xfId="1" applyFont="1" applyAlignment="1">
      <alignment horizontal="center" vertical="center"/>
    </xf>
    <xf numFmtId="10" fontId="49" fillId="0" borderId="0" xfId="6" applyNumberFormat="1" applyFont="1" applyFill="1" applyAlignment="1" applyProtection="1">
      <alignment horizontal="center" vertical="center" wrapText="1"/>
    </xf>
    <xf numFmtId="2" fontId="1" fillId="0" borderId="0" xfId="4" applyNumberFormat="1" applyFont="1" applyAlignment="1">
      <alignment horizontal="center" vertical="center" wrapText="1"/>
    </xf>
    <xf numFmtId="14" fontId="65" fillId="0" borderId="0" xfId="4" applyNumberFormat="1" applyFont="1" applyAlignment="1">
      <alignment horizontal="center" vertical="center" wrapText="1"/>
    </xf>
    <xf numFmtId="0" fontId="65" fillId="0" borderId="0" xfId="4" applyFont="1" applyAlignment="1">
      <alignment horizontal="center" vertical="center" wrapText="1"/>
    </xf>
    <xf numFmtId="0" fontId="50" fillId="0" borderId="0" xfId="4" applyFont="1" applyAlignment="1" applyProtection="1">
      <alignment horizontal="center" vertical="center" wrapText="1"/>
      <protection locked="0"/>
    </xf>
    <xf numFmtId="2" fontId="49" fillId="0" borderId="0" xfId="4" applyNumberFormat="1" applyFont="1" applyAlignment="1">
      <alignment horizontal="center" vertical="center" wrapText="1"/>
    </xf>
    <xf numFmtId="0" fontId="52" fillId="0" borderId="0" xfId="4" applyFont="1" applyAlignment="1">
      <alignment horizontal="left" vertical="center" wrapText="1"/>
    </xf>
    <xf numFmtId="0" fontId="52" fillId="0" borderId="0" xfId="4" quotePrefix="1" applyFont="1" applyAlignment="1">
      <alignment horizontal="left" vertical="center" wrapText="1"/>
    </xf>
    <xf numFmtId="0" fontId="66" fillId="0" borderId="0" xfId="4" applyFont="1" applyAlignment="1">
      <alignment horizontal="left" vertical="center" wrapText="1"/>
    </xf>
  </cellXfs>
  <cellStyles count="7">
    <cellStyle name="Hyperlink 2" xfId="2" xr:uid="{7245CC11-C120-4A93-9C2D-F5EA7F89F6B8}"/>
    <cellStyle name="Normal" xfId="0" builtinId="0"/>
    <cellStyle name="Normal 2" xfId="1" xr:uid="{5CFBED95-7423-4B26-A609-7D12CC077C47}"/>
    <cellStyle name="Normal 3" xfId="4" xr:uid="{316D2D0F-B494-4754-B69D-EFFF0BC63A78}"/>
    <cellStyle name="Normal 4" xfId="3" xr:uid="{AE74CCB5-959B-42B8-AC65-156BA54AF135}"/>
    <cellStyle name="Percent 2" xfId="5" xr:uid="{372C938F-BC22-4AC7-A373-1F4E6D2BA4A9}"/>
    <cellStyle name="Percent 3" xfId="6" xr:uid="{5B54E71E-CBF5-4A10-853D-254C7A9E7FB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png"/><Relationship Id="rId18" Type="http://schemas.openxmlformats.org/officeDocument/2006/relationships/image" Target="../media/image20.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4.png"/><Relationship Id="rId17" Type="http://schemas.openxmlformats.org/officeDocument/2006/relationships/image" Target="../media/image19.png"/><Relationship Id="rId2" Type="http://schemas.openxmlformats.org/officeDocument/2006/relationships/image" Target="../media/image4.png"/><Relationship Id="rId16" Type="http://schemas.openxmlformats.org/officeDocument/2006/relationships/image" Target="../media/image18.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5" Type="http://schemas.openxmlformats.org/officeDocument/2006/relationships/image" Target="../media/image17.png"/><Relationship Id="rId10" Type="http://schemas.openxmlformats.org/officeDocument/2006/relationships/image" Target="../media/image12.png"/><Relationship Id="rId19" Type="http://schemas.openxmlformats.org/officeDocument/2006/relationships/image" Target="../media/image21.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6.png"/></Relationships>
</file>

<file path=xl/drawings/_rels/drawing9.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662940</xdr:colOff>
      <xdr:row>12</xdr:row>
      <xdr:rowOff>15241</xdr:rowOff>
    </xdr:from>
    <xdr:ext cx="4701758" cy="1352755"/>
    <xdr:pic>
      <xdr:nvPicPr>
        <xdr:cNvPr id="2" name="Picture 1">
          <a:extLst>
            <a:ext uri="{FF2B5EF4-FFF2-40B4-BE49-F238E27FC236}">
              <a16:creationId xmlns:a16="http://schemas.microsoft.com/office/drawing/2014/main" id="{DCC729CF-05C7-4E1C-A904-BC8728265A87}"/>
            </a:ext>
          </a:extLst>
        </xdr:cNvPr>
        <xdr:cNvPicPr>
          <a:picLocks noChangeAspect="1"/>
        </xdr:cNvPicPr>
      </xdr:nvPicPr>
      <xdr:blipFill>
        <a:blip xmlns:r="http://schemas.openxmlformats.org/officeDocument/2006/relationships" r:embed="rId1"/>
        <a:stretch>
          <a:fillRect/>
        </a:stretch>
      </xdr:blipFill>
      <xdr:spPr>
        <a:xfrm>
          <a:off x="1885950" y="2076451"/>
          <a:ext cx="4701758" cy="135275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0</xdr:rowOff>
    </xdr:from>
    <xdr:to>
      <xdr:col>7</xdr:col>
      <xdr:colOff>0</xdr:colOff>
      <xdr:row>3</xdr:row>
      <xdr:rowOff>0</xdr:rowOff>
    </xdr:to>
    <xdr:pic>
      <xdr:nvPicPr>
        <xdr:cNvPr id="2" name="Picture 5" descr="Inserted picture RelID:1">
          <a:extLst>
            <a:ext uri="{FF2B5EF4-FFF2-40B4-BE49-F238E27FC236}">
              <a16:creationId xmlns:a16="http://schemas.microsoft.com/office/drawing/2014/main" id="{4253DD72-39C9-4D40-BC01-41CA43DD44CB}"/>
            </a:ext>
          </a:extLst>
        </xdr:cNvPr>
        <xdr:cNvPicPr>
          <a:picLocks noChangeAspect="1"/>
        </xdr:cNvPicPr>
      </xdr:nvPicPr>
      <xdr:blipFill>
        <a:blip xmlns:r="http://schemas.openxmlformats.org/officeDocument/2006/relationships" r:embed="rId1"/>
        <a:stretch>
          <a:fillRect/>
        </a:stretch>
      </xdr:blipFill>
      <xdr:spPr>
        <a:xfrm>
          <a:off x="1219200" y="0"/>
          <a:ext cx="3048000" cy="5143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76200</xdr:colOff>
      <xdr:row>0</xdr:row>
      <xdr:rowOff>19050</xdr:rowOff>
    </xdr:from>
    <xdr:to>
      <xdr:col>2</xdr:col>
      <xdr:colOff>0</xdr:colOff>
      <xdr:row>2</xdr:row>
      <xdr:rowOff>0</xdr:rowOff>
    </xdr:to>
    <xdr:pic>
      <xdr:nvPicPr>
        <xdr:cNvPr id="2" name="Picture 25" descr="Inserted picture RelID:1">
          <a:extLst>
            <a:ext uri="{FF2B5EF4-FFF2-40B4-BE49-F238E27FC236}">
              <a16:creationId xmlns:a16="http://schemas.microsoft.com/office/drawing/2014/main" id="{1EC7CF0D-4514-4676-B779-BD08B31775B6}"/>
            </a:ext>
          </a:extLst>
        </xdr:cNvPr>
        <xdr:cNvPicPr>
          <a:picLocks noChangeAspect="1"/>
        </xdr:cNvPicPr>
      </xdr:nvPicPr>
      <xdr:blipFill>
        <a:blip xmlns:r="http://schemas.openxmlformats.org/officeDocument/2006/relationships" r:embed="rId1"/>
        <a:stretch>
          <a:fillRect/>
        </a:stretch>
      </xdr:blipFill>
      <xdr:spPr>
        <a:xfrm>
          <a:off x="76200" y="19050"/>
          <a:ext cx="10706100" cy="6026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0</xdr:colOff>
      <xdr:row>4</xdr:row>
      <xdr:rowOff>0</xdr:rowOff>
    </xdr:to>
    <xdr:pic>
      <xdr:nvPicPr>
        <xdr:cNvPr id="2" name="Picture 1" descr="Inserted picture RelID: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4</xdr:col>
      <xdr:colOff>0</xdr:colOff>
      <xdr:row>3</xdr:row>
      <xdr:rowOff>0</xdr:rowOff>
    </xdr:to>
    <xdr:pic>
      <xdr:nvPicPr>
        <xdr:cNvPr id="2" name="Picture 2" descr="Inserted picture Rel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0</xdr:colOff>
      <xdr:row>4</xdr:row>
      <xdr:rowOff>0</xdr:rowOff>
    </xdr:to>
    <xdr:pic>
      <xdr:nvPicPr>
        <xdr:cNvPr id="3" name="Picture 3" descr="Inserted picture RelID:1">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0</xdr:colOff>
      <xdr:row>3</xdr:row>
      <xdr:rowOff>0</xdr:rowOff>
    </xdr:to>
    <xdr:pic>
      <xdr:nvPicPr>
        <xdr:cNvPr id="4" name="Picture 4" descr="Inserted picture RelID:1">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0</xdr:colOff>
      <xdr:row>3</xdr:row>
      <xdr:rowOff>0</xdr:rowOff>
    </xdr:to>
    <xdr:pic>
      <xdr:nvPicPr>
        <xdr:cNvPr id="2" name="Picture 1" descr="Inserted picture RelID:1">
          <a:extLst>
            <a:ext uri="{FF2B5EF4-FFF2-40B4-BE49-F238E27FC236}">
              <a16:creationId xmlns:a16="http://schemas.microsoft.com/office/drawing/2014/main" id="{8430366A-A926-48CA-84A1-7171A3C6BD1B}"/>
            </a:ext>
          </a:extLst>
        </xdr:cNvPr>
        <xdr:cNvPicPr>
          <a:picLocks noChangeAspect="1"/>
        </xdr:cNvPicPr>
      </xdr:nvPicPr>
      <xdr:blipFill>
        <a:blip xmlns:r="http://schemas.openxmlformats.org/officeDocument/2006/relationships" r:embed="rId1"/>
        <a:stretch>
          <a:fillRect/>
        </a:stretch>
      </xdr:blipFill>
      <xdr:spPr>
        <a:xfrm>
          <a:off x="609600" y="0"/>
          <a:ext cx="609600" cy="5143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0</xdr:colOff>
      <xdr:row>4</xdr:row>
      <xdr:rowOff>0</xdr:rowOff>
    </xdr:to>
    <xdr:pic>
      <xdr:nvPicPr>
        <xdr:cNvPr id="2" name="Picture 2" descr="Inserted picture RelID:1">
          <a:extLst>
            <a:ext uri="{FF2B5EF4-FFF2-40B4-BE49-F238E27FC236}">
              <a16:creationId xmlns:a16="http://schemas.microsoft.com/office/drawing/2014/main" id="{71340624-B555-46A2-BAA1-638DA4A3BCAD}"/>
            </a:ext>
          </a:extLst>
        </xdr:cNvPr>
        <xdr:cNvPicPr>
          <a:picLocks noChangeAspect="1"/>
        </xdr:cNvPicPr>
      </xdr:nvPicPr>
      <xdr:blipFill>
        <a:blip xmlns:r="http://schemas.openxmlformats.org/officeDocument/2006/relationships" r:embed="rId1"/>
        <a:stretch>
          <a:fillRect/>
        </a:stretch>
      </xdr:blipFill>
      <xdr:spPr>
        <a:xfrm>
          <a:off x="609600" y="171450"/>
          <a:ext cx="6705600" cy="5143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0</xdr:rowOff>
    </xdr:from>
    <xdr:to>
      <xdr:col>4</xdr:col>
      <xdr:colOff>0</xdr:colOff>
      <xdr:row>4</xdr:row>
      <xdr:rowOff>0</xdr:rowOff>
    </xdr:to>
    <xdr:pic>
      <xdr:nvPicPr>
        <xdr:cNvPr id="2" name="Picture 3" descr="Inserted picture RelID:1">
          <a:extLst>
            <a:ext uri="{FF2B5EF4-FFF2-40B4-BE49-F238E27FC236}">
              <a16:creationId xmlns:a16="http://schemas.microsoft.com/office/drawing/2014/main" id="{98F489B8-6CCD-457E-964D-5B548C2A3C05}"/>
            </a:ext>
          </a:extLst>
        </xdr:cNvPr>
        <xdr:cNvPicPr>
          <a:picLocks noChangeAspect="1"/>
        </xdr:cNvPicPr>
      </xdr:nvPicPr>
      <xdr:blipFill>
        <a:blip xmlns:r="http://schemas.openxmlformats.org/officeDocument/2006/relationships" r:embed="rId1"/>
        <a:stretch>
          <a:fillRect/>
        </a:stretch>
      </xdr:blipFill>
      <xdr:spPr>
        <a:xfrm>
          <a:off x="609600" y="171450"/>
          <a:ext cx="1828800" cy="514350"/>
        </a:xfrm>
        <a:prstGeom prst="rect">
          <a:avLst/>
        </a:prstGeom>
      </xdr:spPr>
    </xdr:pic>
    <xdr:clientData/>
  </xdr:twoCellAnchor>
  <xdr:twoCellAnchor>
    <xdr:from>
      <xdr:col>1</xdr:col>
      <xdr:colOff>0</xdr:colOff>
      <xdr:row>12</xdr:row>
      <xdr:rowOff>95250</xdr:rowOff>
    </xdr:from>
    <xdr:to>
      <xdr:col>5</xdr:col>
      <xdr:colOff>3010662</xdr:colOff>
      <xdr:row>12</xdr:row>
      <xdr:rowOff>2838450</xdr:rowOff>
    </xdr:to>
    <xdr:pic>
      <xdr:nvPicPr>
        <xdr:cNvPr id="3" name="Picture 4" descr="Inserted picture RelID:2">
          <a:extLst>
            <a:ext uri="{FF2B5EF4-FFF2-40B4-BE49-F238E27FC236}">
              <a16:creationId xmlns:a16="http://schemas.microsoft.com/office/drawing/2014/main" id="{049D08F1-0F16-429F-ADD8-4CA6B5094396}"/>
            </a:ext>
          </a:extLst>
        </xdr:cNvPr>
        <xdr:cNvPicPr>
          <a:picLocks noChangeAspect="1"/>
        </xdr:cNvPicPr>
      </xdr:nvPicPr>
      <xdr:blipFill>
        <a:blip xmlns:r="http://schemas.openxmlformats.org/officeDocument/2006/relationships" r:embed="rId2"/>
        <a:stretch>
          <a:fillRect/>
        </a:stretch>
      </xdr:blipFill>
      <xdr:spPr>
        <a:xfrm>
          <a:off x="609600" y="2148840"/>
          <a:ext cx="3048762" cy="76200"/>
        </a:xfrm>
        <a:prstGeom prst="rect">
          <a:avLst/>
        </a:prstGeom>
      </xdr:spPr>
    </xdr:pic>
    <xdr:clientData/>
  </xdr:twoCellAnchor>
  <xdr:twoCellAnchor>
    <xdr:from>
      <xdr:col>0</xdr:col>
      <xdr:colOff>28702</xdr:colOff>
      <xdr:row>14</xdr:row>
      <xdr:rowOff>417576</xdr:rowOff>
    </xdr:from>
    <xdr:to>
      <xdr:col>8</xdr:col>
      <xdr:colOff>18542</xdr:colOff>
      <xdr:row>14</xdr:row>
      <xdr:rowOff>4769866</xdr:rowOff>
    </xdr:to>
    <xdr:pic>
      <xdr:nvPicPr>
        <xdr:cNvPr id="4" name="Picture 5" descr="Inserted picture RelID:3">
          <a:extLst>
            <a:ext uri="{FF2B5EF4-FFF2-40B4-BE49-F238E27FC236}">
              <a16:creationId xmlns:a16="http://schemas.microsoft.com/office/drawing/2014/main" id="{DC462098-637B-4E5E-9749-8367891910C9}"/>
            </a:ext>
          </a:extLst>
        </xdr:cNvPr>
        <xdr:cNvPicPr>
          <a:picLocks noChangeAspect="1"/>
        </xdr:cNvPicPr>
      </xdr:nvPicPr>
      <xdr:blipFill>
        <a:blip xmlns:r="http://schemas.openxmlformats.org/officeDocument/2006/relationships" r:embed="rId3"/>
        <a:stretch>
          <a:fillRect/>
        </a:stretch>
      </xdr:blipFill>
      <xdr:spPr>
        <a:xfrm>
          <a:off x="26797" y="2570226"/>
          <a:ext cx="4872355" cy="1270"/>
        </a:xfrm>
        <a:prstGeom prst="rect">
          <a:avLst/>
        </a:prstGeom>
      </xdr:spPr>
    </xdr:pic>
    <xdr:clientData/>
  </xdr:twoCellAnchor>
  <xdr:twoCellAnchor>
    <xdr:from>
      <xdr:col>0</xdr:col>
      <xdr:colOff>17780</xdr:colOff>
      <xdr:row>16</xdr:row>
      <xdr:rowOff>71882</xdr:rowOff>
    </xdr:from>
    <xdr:to>
      <xdr:col>5</xdr:col>
      <xdr:colOff>3054858</xdr:colOff>
      <xdr:row>16</xdr:row>
      <xdr:rowOff>4283710</xdr:rowOff>
    </xdr:to>
    <xdr:pic>
      <xdr:nvPicPr>
        <xdr:cNvPr id="5" name="Picture 6" descr="Inserted picture RelID:4">
          <a:extLst>
            <a:ext uri="{FF2B5EF4-FFF2-40B4-BE49-F238E27FC236}">
              <a16:creationId xmlns:a16="http://schemas.microsoft.com/office/drawing/2014/main" id="{D988788D-9F08-4736-9E27-ABDE8C8DA592}"/>
            </a:ext>
          </a:extLst>
        </xdr:cNvPr>
        <xdr:cNvPicPr>
          <a:picLocks noChangeAspect="1"/>
        </xdr:cNvPicPr>
      </xdr:nvPicPr>
      <xdr:blipFill>
        <a:blip xmlns:r="http://schemas.openxmlformats.org/officeDocument/2006/relationships" r:embed="rId4"/>
        <a:stretch>
          <a:fillRect/>
        </a:stretch>
      </xdr:blipFill>
      <xdr:spPr>
        <a:xfrm>
          <a:off x="21590" y="2813177"/>
          <a:ext cx="3635248" cy="102743"/>
        </a:xfrm>
        <a:prstGeom prst="rect">
          <a:avLst/>
        </a:prstGeom>
      </xdr:spPr>
    </xdr:pic>
    <xdr:clientData/>
  </xdr:twoCellAnchor>
  <xdr:twoCellAnchor>
    <xdr:from>
      <xdr:col>0</xdr:col>
      <xdr:colOff>0</xdr:colOff>
      <xdr:row>18</xdr:row>
      <xdr:rowOff>381508</xdr:rowOff>
    </xdr:from>
    <xdr:to>
      <xdr:col>5</xdr:col>
      <xdr:colOff>3249422</xdr:colOff>
      <xdr:row>18</xdr:row>
      <xdr:rowOff>4629404</xdr:rowOff>
    </xdr:to>
    <xdr:pic>
      <xdr:nvPicPr>
        <xdr:cNvPr id="6" name="Picture 7" descr="Inserted picture RelID:5">
          <a:extLst>
            <a:ext uri="{FF2B5EF4-FFF2-40B4-BE49-F238E27FC236}">
              <a16:creationId xmlns:a16="http://schemas.microsoft.com/office/drawing/2014/main" id="{CC7C10E1-D525-4FC6-8744-AD16C2AF5A6B}"/>
            </a:ext>
          </a:extLst>
        </xdr:cNvPr>
        <xdr:cNvPicPr>
          <a:picLocks noChangeAspect="1"/>
        </xdr:cNvPicPr>
      </xdr:nvPicPr>
      <xdr:blipFill>
        <a:blip xmlns:r="http://schemas.openxmlformats.org/officeDocument/2006/relationships" r:embed="rId5"/>
        <a:stretch>
          <a:fillRect/>
        </a:stretch>
      </xdr:blipFill>
      <xdr:spPr>
        <a:xfrm>
          <a:off x="0" y="3258058"/>
          <a:ext cx="3660902" cy="0"/>
        </a:xfrm>
        <a:prstGeom prst="rect">
          <a:avLst/>
        </a:prstGeom>
      </xdr:spPr>
    </xdr:pic>
    <xdr:clientData/>
  </xdr:twoCellAnchor>
  <xdr:twoCellAnchor>
    <xdr:from>
      <xdr:col>0</xdr:col>
      <xdr:colOff>0</xdr:colOff>
      <xdr:row>20</xdr:row>
      <xdr:rowOff>381508</xdr:rowOff>
    </xdr:from>
    <xdr:to>
      <xdr:col>5</xdr:col>
      <xdr:colOff>3134106</xdr:colOff>
      <xdr:row>20</xdr:row>
      <xdr:rowOff>4640072</xdr:rowOff>
    </xdr:to>
    <xdr:pic>
      <xdr:nvPicPr>
        <xdr:cNvPr id="7" name="Picture 8" descr="Inserted picture RelID:6">
          <a:extLst>
            <a:ext uri="{FF2B5EF4-FFF2-40B4-BE49-F238E27FC236}">
              <a16:creationId xmlns:a16="http://schemas.microsoft.com/office/drawing/2014/main" id="{725F70EE-129C-4871-ACAD-C0304556AD2C}"/>
            </a:ext>
          </a:extLst>
        </xdr:cNvPr>
        <xdr:cNvPicPr>
          <a:picLocks noChangeAspect="1"/>
        </xdr:cNvPicPr>
      </xdr:nvPicPr>
      <xdr:blipFill>
        <a:blip xmlns:r="http://schemas.openxmlformats.org/officeDocument/2006/relationships" r:embed="rId6"/>
        <a:stretch>
          <a:fillRect/>
        </a:stretch>
      </xdr:blipFill>
      <xdr:spPr>
        <a:xfrm>
          <a:off x="0" y="3600958"/>
          <a:ext cx="3659886" cy="0"/>
        </a:xfrm>
        <a:prstGeom prst="rect">
          <a:avLst/>
        </a:prstGeom>
      </xdr:spPr>
    </xdr:pic>
    <xdr:clientData/>
  </xdr:twoCellAnchor>
  <xdr:twoCellAnchor>
    <xdr:from>
      <xdr:col>0</xdr:col>
      <xdr:colOff>46736</xdr:colOff>
      <xdr:row>22</xdr:row>
      <xdr:rowOff>46736</xdr:rowOff>
    </xdr:from>
    <xdr:to>
      <xdr:col>5</xdr:col>
      <xdr:colOff>3285236</xdr:colOff>
      <xdr:row>22</xdr:row>
      <xdr:rowOff>4229862</xdr:rowOff>
    </xdr:to>
    <xdr:pic>
      <xdr:nvPicPr>
        <xdr:cNvPr id="8" name="Picture 9" descr="Inserted picture RelID:7">
          <a:extLst>
            <a:ext uri="{FF2B5EF4-FFF2-40B4-BE49-F238E27FC236}">
              <a16:creationId xmlns:a16="http://schemas.microsoft.com/office/drawing/2014/main" id="{F0E2B8FD-516A-4FD1-8FAD-EA8C20066DA7}"/>
            </a:ext>
          </a:extLst>
        </xdr:cNvPr>
        <xdr:cNvPicPr>
          <a:picLocks noChangeAspect="1"/>
        </xdr:cNvPicPr>
      </xdr:nvPicPr>
      <xdr:blipFill>
        <a:blip xmlns:r="http://schemas.openxmlformats.org/officeDocument/2006/relationships" r:embed="rId7"/>
        <a:stretch>
          <a:fillRect/>
        </a:stretch>
      </xdr:blipFill>
      <xdr:spPr>
        <a:xfrm>
          <a:off x="48641" y="3820541"/>
          <a:ext cx="3609975" cy="123571"/>
        </a:xfrm>
        <a:prstGeom prst="rect">
          <a:avLst/>
        </a:prstGeom>
      </xdr:spPr>
    </xdr:pic>
    <xdr:clientData/>
  </xdr:twoCellAnchor>
  <xdr:twoCellAnchor>
    <xdr:from>
      <xdr:col>2</xdr:col>
      <xdr:colOff>65532</xdr:colOff>
      <xdr:row>24</xdr:row>
      <xdr:rowOff>35814</xdr:rowOff>
    </xdr:from>
    <xdr:to>
      <xdr:col>5</xdr:col>
      <xdr:colOff>3065780</xdr:colOff>
      <xdr:row>25</xdr:row>
      <xdr:rowOff>0</xdr:rowOff>
    </xdr:to>
    <xdr:pic>
      <xdr:nvPicPr>
        <xdr:cNvPr id="9" name="Picture 10" descr="Inserted picture RelID:8">
          <a:extLst>
            <a:ext uri="{FF2B5EF4-FFF2-40B4-BE49-F238E27FC236}">
              <a16:creationId xmlns:a16="http://schemas.microsoft.com/office/drawing/2014/main" id="{37D40CC3-6751-4275-8AB4-F61FF3E5AE40}"/>
            </a:ext>
          </a:extLst>
        </xdr:cNvPr>
        <xdr:cNvPicPr>
          <a:picLocks noChangeAspect="1"/>
        </xdr:cNvPicPr>
      </xdr:nvPicPr>
      <xdr:blipFill>
        <a:blip xmlns:r="http://schemas.openxmlformats.org/officeDocument/2006/relationships" r:embed="rId8"/>
        <a:stretch>
          <a:fillRect/>
        </a:stretch>
      </xdr:blipFill>
      <xdr:spPr>
        <a:xfrm>
          <a:off x="1282827" y="4150614"/>
          <a:ext cx="2377313" cy="135636"/>
        </a:xfrm>
        <a:prstGeom prst="rect">
          <a:avLst/>
        </a:prstGeom>
      </xdr:spPr>
    </xdr:pic>
    <xdr:clientData/>
  </xdr:twoCellAnchor>
  <xdr:twoCellAnchor>
    <xdr:from>
      <xdr:col>2</xdr:col>
      <xdr:colOff>476250</xdr:colOff>
      <xdr:row>26</xdr:row>
      <xdr:rowOff>47498</xdr:rowOff>
    </xdr:from>
    <xdr:to>
      <xdr:col>5</xdr:col>
      <xdr:colOff>2401062</xdr:colOff>
      <xdr:row>26</xdr:row>
      <xdr:rowOff>2066798</xdr:rowOff>
    </xdr:to>
    <xdr:pic>
      <xdr:nvPicPr>
        <xdr:cNvPr id="10" name="Picture 11" descr="Inserted picture RelID:9">
          <a:extLst>
            <a:ext uri="{FF2B5EF4-FFF2-40B4-BE49-F238E27FC236}">
              <a16:creationId xmlns:a16="http://schemas.microsoft.com/office/drawing/2014/main" id="{280E09F2-957E-4633-860F-FD5241625A28}"/>
            </a:ext>
          </a:extLst>
        </xdr:cNvPr>
        <xdr:cNvPicPr>
          <a:picLocks noChangeAspect="1"/>
        </xdr:cNvPicPr>
      </xdr:nvPicPr>
      <xdr:blipFill>
        <a:blip xmlns:r="http://schemas.openxmlformats.org/officeDocument/2006/relationships" r:embed="rId9"/>
        <a:stretch>
          <a:fillRect/>
        </a:stretch>
      </xdr:blipFill>
      <xdr:spPr>
        <a:xfrm>
          <a:off x="1691640" y="4507103"/>
          <a:ext cx="1966722" cy="123825"/>
        </a:xfrm>
        <a:prstGeom prst="rect">
          <a:avLst/>
        </a:prstGeom>
      </xdr:spPr>
    </xdr:pic>
    <xdr:clientData/>
  </xdr:twoCellAnchor>
  <xdr:twoCellAnchor>
    <xdr:from>
      <xdr:col>2</xdr:col>
      <xdr:colOff>169926</xdr:colOff>
      <xdr:row>28</xdr:row>
      <xdr:rowOff>456946</xdr:rowOff>
    </xdr:from>
    <xdr:to>
      <xdr:col>5</xdr:col>
      <xdr:colOff>2979420</xdr:colOff>
      <xdr:row>28</xdr:row>
      <xdr:rowOff>3246882</xdr:rowOff>
    </xdr:to>
    <xdr:pic>
      <xdr:nvPicPr>
        <xdr:cNvPr id="11" name="Picture 12" descr="Inserted picture RelID:10">
          <a:extLst>
            <a:ext uri="{FF2B5EF4-FFF2-40B4-BE49-F238E27FC236}">
              <a16:creationId xmlns:a16="http://schemas.microsoft.com/office/drawing/2014/main" id="{34A91C4B-973D-4926-A785-C926B3E450C0}"/>
            </a:ext>
          </a:extLst>
        </xdr:cNvPr>
        <xdr:cNvPicPr>
          <a:picLocks noChangeAspect="1"/>
        </xdr:cNvPicPr>
      </xdr:nvPicPr>
      <xdr:blipFill>
        <a:blip xmlns:r="http://schemas.openxmlformats.org/officeDocument/2006/relationships" r:embed="rId10"/>
        <a:stretch>
          <a:fillRect/>
        </a:stretch>
      </xdr:blipFill>
      <xdr:spPr>
        <a:xfrm>
          <a:off x="1392936" y="4971796"/>
          <a:ext cx="2264664" cy="1016"/>
        </a:xfrm>
        <a:prstGeom prst="rect">
          <a:avLst/>
        </a:prstGeom>
      </xdr:spPr>
    </xdr:pic>
    <xdr:clientData/>
  </xdr:twoCellAnchor>
  <xdr:twoCellAnchor>
    <xdr:from>
      <xdr:col>2</xdr:col>
      <xdr:colOff>95250</xdr:colOff>
      <xdr:row>30</xdr:row>
      <xdr:rowOff>35814</xdr:rowOff>
    </xdr:from>
    <xdr:to>
      <xdr:col>5</xdr:col>
      <xdr:colOff>3287014</xdr:colOff>
      <xdr:row>30</xdr:row>
      <xdr:rowOff>2302764</xdr:rowOff>
    </xdr:to>
    <xdr:pic>
      <xdr:nvPicPr>
        <xdr:cNvPr id="12" name="Picture 13" descr="Inserted picture RelID:11">
          <a:extLst>
            <a:ext uri="{FF2B5EF4-FFF2-40B4-BE49-F238E27FC236}">
              <a16:creationId xmlns:a16="http://schemas.microsoft.com/office/drawing/2014/main" id="{D6C8180E-DAFC-45A7-A220-D47EDD46406C}"/>
            </a:ext>
          </a:extLst>
        </xdr:cNvPr>
        <xdr:cNvPicPr>
          <a:picLocks noChangeAspect="1"/>
        </xdr:cNvPicPr>
      </xdr:nvPicPr>
      <xdr:blipFill>
        <a:blip xmlns:r="http://schemas.openxmlformats.org/officeDocument/2006/relationships" r:embed="rId11"/>
        <a:stretch>
          <a:fillRect/>
        </a:stretch>
      </xdr:blipFill>
      <xdr:spPr>
        <a:xfrm>
          <a:off x="1310640" y="5179314"/>
          <a:ext cx="2349754" cy="137160"/>
        </a:xfrm>
        <a:prstGeom prst="rect">
          <a:avLst/>
        </a:prstGeom>
      </xdr:spPr>
    </xdr:pic>
    <xdr:clientData/>
  </xdr:twoCellAnchor>
  <xdr:twoCellAnchor>
    <xdr:from>
      <xdr:col>2</xdr:col>
      <xdr:colOff>314452</xdr:colOff>
      <xdr:row>32</xdr:row>
      <xdr:rowOff>104902</xdr:rowOff>
    </xdr:from>
    <xdr:to>
      <xdr:col>5</xdr:col>
      <xdr:colOff>2124456</xdr:colOff>
      <xdr:row>32</xdr:row>
      <xdr:rowOff>2276602</xdr:rowOff>
    </xdr:to>
    <xdr:pic>
      <xdr:nvPicPr>
        <xdr:cNvPr id="13" name="Picture 14" descr="Inserted picture RelID:12">
          <a:extLst>
            <a:ext uri="{FF2B5EF4-FFF2-40B4-BE49-F238E27FC236}">
              <a16:creationId xmlns:a16="http://schemas.microsoft.com/office/drawing/2014/main" id="{ADE68231-8A26-4C0C-8EE3-487AA34A4FFE}"/>
            </a:ext>
          </a:extLst>
        </xdr:cNvPr>
        <xdr:cNvPicPr>
          <a:picLocks noChangeAspect="1"/>
        </xdr:cNvPicPr>
      </xdr:nvPicPr>
      <xdr:blipFill>
        <a:blip xmlns:r="http://schemas.openxmlformats.org/officeDocument/2006/relationships" r:embed="rId12"/>
        <a:stretch>
          <a:fillRect/>
        </a:stretch>
      </xdr:blipFill>
      <xdr:spPr>
        <a:xfrm>
          <a:off x="1535557" y="5589397"/>
          <a:ext cx="2120519" cy="66675"/>
        </a:xfrm>
        <a:prstGeom prst="rect">
          <a:avLst/>
        </a:prstGeom>
      </xdr:spPr>
    </xdr:pic>
    <xdr:clientData/>
  </xdr:twoCellAnchor>
  <xdr:twoCellAnchor>
    <xdr:from>
      <xdr:col>0</xdr:col>
      <xdr:colOff>46736</xdr:colOff>
      <xdr:row>34</xdr:row>
      <xdr:rowOff>456946</xdr:rowOff>
    </xdr:from>
    <xdr:to>
      <xdr:col>5</xdr:col>
      <xdr:colOff>2381758</xdr:colOff>
      <xdr:row>34</xdr:row>
      <xdr:rowOff>4114292</xdr:rowOff>
    </xdr:to>
    <xdr:pic>
      <xdr:nvPicPr>
        <xdr:cNvPr id="14" name="Picture 15" descr="Inserted picture RelID:13">
          <a:extLst>
            <a:ext uri="{FF2B5EF4-FFF2-40B4-BE49-F238E27FC236}">
              <a16:creationId xmlns:a16="http://schemas.microsoft.com/office/drawing/2014/main" id="{A67F0FC9-D8A7-47D7-9FF2-6ED5FBFA4A39}"/>
            </a:ext>
          </a:extLst>
        </xdr:cNvPr>
        <xdr:cNvPicPr>
          <a:picLocks noChangeAspect="1"/>
        </xdr:cNvPicPr>
      </xdr:nvPicPr>
      <xdr:blipFill>
        <a:blip xmlns:r="http://schemas.openxmlformats.org/officeDocument/2006/relationships" r:embed="rId13"/>
        <a:stretch>
          <a:fillRect/>
        </a:stretch>
      </xdr:blipFill>
      <xdr:spPr>
        <a:xfrm>
          <a:off x="48641" y="6000496"/>
          <a:ext cx="3605657" cy="0"/>
        </a:xfrm>
        <a:prstGeom prst="rect">
          <a:avLst/>
        </a:prstGeom>
      </xdr:spPr>
    </xdr:pic>
    <xdr:clientData/>
  </xdr:twoCellAnchor>
  <xdr:twoCellAnchor>
    <xdr:from>
      <xdr:col>2</xdr:col>
      <xdr:colOff>43942</xdr:colOff>
      <xdr:row>36</xdr:row>
      <xdr:rowOff>115062</xdr:rowOff>
    </xdr:from>
    <xdr:to>
      <xdr:col>5</xdr:col>
      <xdr:colOff>2464562</xdr:colOff>
      <xdr:row>36</xdr:row>
      <xdr:rowOff>3772408</xdr:rowOff>
    </xdr:to>
    <xdr:pic>
      <xdr:nvPicPr>
        <xdr:cNvPr id="15" name="Picture 16" descr="Inserted picture RelID:14">
          <a:extLst>
            <a:ext uri="{FF2B5EF4-FFF2-40B4-BE49-F238E27FC236}">
              <a16:creationId xmlns:a16="http://schemas.microsoft.com/office/drawing/2014/main" id="{97F89BED-B433-4567-9BDA-31083B309291}"/>
            </a:ext>
          </a:extLst>
        </xdr:cNvPr>
        <xdr:cNvPicPr>
          <a:picLocks noChangeAspect="1"/>
        </xdr:cNvPicPr>
      </xdr:nvPicPr>
      <xdr:blipFill>
        <a:blip xmlns:r="http://schemas.openxmlformats.org/officeDocument/2006/relationships" r:embed="rId14"/>
        <a:stretch>
          <a:fillRect/>
        </a:stretch>
      </xdr:blipFill>
      <xdr:spPr>
        <a:xfrm>
          <a:off x="1265047" y="6287262"/>
          <a:ext cx="2395855" cy="56896"/>
        </a:xfrm>
        <a:prstGeom prst="rect">
          <a:avLst/>
        </a:prstGeom>
      </xdr:spPr>
    </xdr:pic>
    <xdr:clientData/>
  </xdr:twoCellAnchor>
  <xdr:twoCellAnchor>
    <xdr:from>
      <xdr:col>2</xdr:col>
      <xdr:colOff>151892</xdr:colOff>
      <xdr:row>38</xdr:row>
      <xdr:rowOff>35814</xdr:rowOff>
    </xdr:from>
    <xdr:to>
      <xdr:col>5</xdr:col>
      <xdr:colOff>2475230</xdr:colOff>
      <xdr:row>38</xdr:row>
      <xdr:rowOff>3340608</xdr:rowOff>
    </xdr:to>
    <xdr:pic>
      <xdr:nvPicPr>
        <xdr:cNvPr id="16" name="Picture 17" descr="Inserted picture RelID:15">
          <a:extLst>
            <a:ext uri="{FF2B5EF4-FFF2-40B4-BE49-F238E27FC236}">
              <a16:creationId xmlns:a16="http://schemas.microsoft.com/office/drawing/2014/main" id="{B873D298-7DB8-4406-B11C-331B5401AC73}"/>
            </a:ext>
          </a:extLst>
        </xdr:cNvPr>
        <xdr:cNvPicPr>
          <a:picLocks noChangeAspect="1"/>
        </xdr:cNvPicPr>
      </xdr:nvPicPr>
      <xdr:blipFill>
        <a:blip xmlns:r="http://schemas.openxmlformats.org/officeDocument/2006/relationships" r:embed="rId15"/>
        <a:stretch>
          <a:fillRect/>
        </a:stretch>
      </xdr:blipFill>
      <xdr:spPr>
        <a:xfrm>
          <a:off x="1371092" y="6550914"/>
          <a:ext cx="2285238" cy="138684"/>
        </a:xfrm>
        <a:prstGeom prst="rect">
          <a:avLst/>
        </a:prstGeom>
      </xdr:spPr>
    </xdr:pic>
    <xdr:clientData/>
  </xdr:twoCellAnchor>
  <xdr:twoCellAnchor>
    <xdr:from>
      <xdr:col>2</xdr:col>
      <xdr:colOff>238252</xdr:colOff>
      <xdr:row>40</xdr:row>
      <xdr:rowOff>35814</xdr:rowOff>
    </xdr:from>
    <xdr:to>
      <xdr:col>5</xdr:col>
      <xdr:colOff>3173730</xdr:colOff>
      <xdr:row>40</xdr:row>
      <xdr:rowOff>4355592</xdr:rowOff>
    </xdr:to>
    <xdr:pic>
      <xdr:nvPicPr>
        <xdr:cNvPr id="17" name="Picture 18" descr="Inserted picture RelID:16">
          <a:extLst>
            <a:ext uri="{FF2B5EF4-FFF2-40B4-BE49-F238E27FC236}">
              <a16:creationId xmlns:a16="http://schemas.microsoft.com/office/drawing/2014/main" id="{129D1FB7-973E-488E-9259-FEE041DCBE89}"/>
            </a:ext>
          </a:extLst>
        </xdr:cNvPr>
        <xdr:cNvPicPr>
          <a:picLocks noChangeAspect="1"/>
        </xdr:cNvPicPr>
      </xdr:nvPicPr>
      <xdr:blipFill>
        <a:blip xmlns:r="http://schemas.openxmlformats.org/officeDocument/2006/relationships" r:embed="rId16"/>
        <a:stretch>
          <a:fillRect/>
        </a:stretch>
      </xdr:blipFill>
      <xdr:spPr>
        <a:xfrm>
          <a:off x="1459357" y="6893814"/>
          <a:ext cx="2194433" cy="132588"/>
        </a:xfrm>
        <a:prstGeom prst="rect">
          <a:avLst/>
        </a:prstGeom>
      </xdr:spPr>
    </xdr:pic>
    <xdr:clientData/>
  </xdr:twoCellAnchor>
  <xdr:twoCellAnchor>
    <xdr:from>
      <xdr:col>2</xdr:col>
      <xdr:colOff>162560</xdr:colOff>
      <xdr:row>42</xdr:row>
      <xdr:rowOff>35814</xdr:rowOff>
    </xdr:from>
    <xdr:to>
      <xdr:col>5</xdr:col>
      <xdr:colOff>2975610</xdr:colOff>
      <xdr:row>42</xdr:row>
      <xdr:rowOff>4855972</xdr:rowOff>
    </xdr:to>
    <xdr:pic>
      <xdr:nvPicPr>
        <xdr:cNvPr id="18" name="Picture 19" descr="Inserted picture RelID:17">
          <a:extLst>
            <a:ext uri="{FF2B5EF4-FFF2-40B4-BE49-F238E27FC236}">
              <a16:creationId xmlns:a16="http://schemas.microsoft.com/office/drawing/2014/main" id="{90B5E6C6-C164-49FF-8FB1-20F919217B78}"/>
            </a:ext>
          </a:extLst>
        </xdr:cNvPr>
        <xdr:cNvPicPr>
          <a:picLocks noChangeAspect="1"/>
        </xdr:cNvPicPr>
      </xdr:nvPicPr>
      <xdr:blipFill>
        <a:blip xmlns:r="http://schemas.openxmlformats.org/officeDocument/2006/relationships" r:embed="rId17"/>
        <a:stretch>
          <a:fillRect/>
        </a:stretch>
      </xdr:blipFill>
      <xdr:spPr>
        <a:xfrm>
          <a:off x="1383665" y="7236714"/>
          <a:ext cx="2270125" cy="137668"/>
        </a:xfrm>
        <a:prstGeom prst="rect">
          <a:avLst/>
        </a:prstGeom>
      </xdr:spPr>
    </xdr:pic>
    <xdr:clientData/>
  </xdr:twoCellAnchor>
  <xdr:twoCellAnchor>
    <xdr:from>
      <xdr:col>0</xdr:col>
      <xdr:colOff>75438</xdr:colOff>
      <xdr:row>44</xdr:row>
      <xdr:rowOff>107950</xdr:rowOff>
    </xdr:from>
    <xdr:to>
      <xdr:col>5</xdr:col>
      <xdr:colOff>1916176</xdr:colOff>
      <xdr:row>44</xdr:row>
      <xdr:rowOff>2127250</xdr:rowOff>
    </xdr:to>
    <xdr:pic>
      <xdr:nvPicPr>
        <xdr:cNvPr id="19" name="Picture 20" descr="Inserted picture RelID:18">
          <a:extLst>
            <a:ext uri="{FF2B5EF4-FFF2-40B4-BE49-F238E27FC236}">
              <a16:creationId xmlns:a16="http://schemas.microsoft.com/office/drawing/2014/main" id="{BF7342AB-FE32-449E-8ADE-EADB99056757}"/>
            </a:ext>
          </a:extLst>
        </xdr:cNvPr>
        <xdr:cNvPicPr>
          <a:picLocks noChangeAspect="1"/>
        </xdr:cNvPicPr>
      </xdr:nvPicPr>
      <xdr:blipFill>
        <a:blip xmlns:r="http://schemas.openxmlformats.org/officeDocument/2006/relationships" r:embed="rId18"/>
        <a:stretch>
          <a:fillRect/>
        </a:stretch>
      </xdr:blipFill>
      <xdr:spPr>
        <a:xfrm>
          <a:off x="75438" y="7649845"/>
          <a:ext cx="3585718" cy="66675"/>
        </a:xfrm>
        <a:prstGeom prst="rect">
          <a:avLst/>
        </a:prstGeom>
      </xdr:spPr>
    </xdr:pic>
    <xdr:clientData/>
  </xdr:twoCellAnchor>
  <xdr:twoCellAnchor>
    <xdr:from>
      <xdr:col>0</xdr:col>
      <xdr:colOff>75438</xdr:colOff>
      <xdr:row>46</xdr:row>
      <xdr:rowOff>122174</xdr:rowOff>
    </xdr:from>
    <xdr:to>
      <xdr:col>5</xdr:col>
      <xdr:colOff>1916430</xdr:colOff>
      <xdr:row>47</xdr:row>
      <xdr:rowOff>0</xdr:rowOff>
    </xdr:to>
    <xdr:pic>
      <xdr:nvPicPr>
        <xdr:cNvPr id="20" name="Picture 21" descr="Inserted picture RelID:19">
          <a:extLst>
            <a:ext uri="{FF2B5EF4-FFF2-40B4-BE49-F238E27FC236}">
              <a16:creationId xmlns:a16="http://schemas.microsoft.com/office/drawing/2014/main" id="{D0D281DA-3577-47AD-AA54-8EA940F561BA}"/>
            </a:ext>
          </a:extLst>
        </xdr:cNvPr>
        <xdr:cNvPicPr>
          <a:picLocks noChangeAspect="1"/>
        </xdr:cNvPicPr>
      </xdr:nvPicPr>
      <xdr:blipFill>
        <a:blip xmlns:r="http://schemas.openxmlformats.org/officeDocument/2006/relationships" r:embed="rId19"/>
        <a:stretch>
          <a:fillRect/>
        </a:stretch>
      </xdr:blipFill>
      <xdr:spPr>
        <a:xfrm>
          <a:off x="75438" y="8010779"/>
          <a:ext cx="3578352" cy="4737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0</xdr:colOff>
      <xdr:row>4</xdr:row>
      <xdr:rowOff>0</xdr:rowOff>
    </xdr:to>
    <xdr:pic>
      <xdr:nvPicPr>
        <xdr:cNvPr id="2" name="Picture 4" descr="Inserted picture RelID:1">
          <a:extLst>
            <a:ext uri="{FF2B5EF4-FFF2-40B4-BE49-F238E27FC236}">
              <a16:creationId xmlns:a16="http://schemas.microsoft.com/office/drawing/2014/main" id="{CACEC620-BBAB-4E76-96EB-2001F76F01CF}"/>
            </a:ext>
          </a:extLst>
        </xdr:cNvPr>
        <xdr:cNvPicPr>
          <a:picLocks noChangeAspect="1"/>
        </xdr:cNvPicPr>
      </xdr:nvPicPr>
      <xdr:blipFill>
        <a:blip xmlns:r="http://schemas.openxmlformats.org/officeDocument/2006/relationships" r:embed="rId1"/>
        <a:stretch>
          <a:fillRect/>
        </a:stretch>
      </xdr:blipFill>
      <xdr:spPr>
        <a:xfrm>
          <a:off x="609600" y="171450"/>
          <a:ext cx="1219200" cy="514350"/>
        </a:xfrm>
        <a:prstGeom prst="rect">
          <a:avLst/>
        </a:prstGeom>
      </xdr:spPr>
    </xdr:pic>
    <xdr:clientData/>
  </xdr:twoCellAnchor>
  <xdr:twoCellAnchor>
    <xdr:from>
      <xdr:col>0</xdr:col>
      <xdr:colOff>47498</xdr:colOff>
      <xdr:row>24</xdr:row>
      <xdr:rowOff>114300</xdr:rowOff>
    </xdr:from>
    <xdr:to>
      <xdr:col>6</xdr:col>
      <xdr:colOff>943610</xdr:colOff>
      <xdr:row>25</xdr:row>
      <xdr:rowOff>0</xdr:rowOff>
    </xdr:to>
    <xdr:pic>
      <xdr:nvPicPr>
        <xdr:cNvPr id="3" name="Picture 23" descr="Inserted picture RelID:2">
          <a:extLst>
            <a:ext uri="{FF2B5EF4-FFF2-40B4-BE49-F238E27FC236}">
              <a16:creationId xmlns:a16="http://schemas.microsoft.com/office/drawing/2014/main" id="{2EED31F8-21B3-49F7-A86C-C78ED8434878}"/>
            </a:ext>
          </a:extLst>
        </xdr:cNvPr>
        <xdr:cNvPicPr>
          <a:picLocks noChangeAspect="1"/>
        </xdr:cNvPicPr>
      </xdr:nvPicPr>
      <xdr:blipFill>
        <a:blip xmlns:r="http://schemas.openxmlformats.org/officeDocument/2006/relationships" r:embed="rId2"/>
        <a:stretch>
          <a:fillRect/>
        </a:stretch>
      </xdr:blipFill>
      <xdr:spPr>
        <a:xfrm>
          <a:off x="49403" y="4229100"/>
          <a:ext cx="4216527" cy="571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DEE51-1B3D-4FA6-930F-A487A144A7BE}">
  <sheetPr>
    <tabColor rgb="FFE36E00"/>
  </sheetPr>
  <dimension ref="A1:A174"/>
  <sheetViews>
    <sheetView tabSelected="1" view="pageBreakPreview" zoomScale="60" zoomScaleNormal="60" workbookViewId="0"/>
  </sheetViews>
  <sheetFormatPr defaultColWidth="9.109375" defaultRowHeight="14.4" x14ac:dyDescent="0.3"/>
  <cols>
    <col min="1" max="1" width="242" style="117" customWidth="1"/>
    <col min="2" max="16384" width="9.109375" style="117"/>
  </cols>
  <sheetData>
    <row r="1" spans="1:1" ht="31.2" x14ac:dyDescent="0.3">
      <c r="A1" s="129" t="s">
        <v>1437</v>
      </c>
    </row>
    <row r="3" spans="1:1" ht="15" x14ac:dyDescent="0.3">
      <c r="A3" s="128"/>
    </row>
    <row r="4" spans="1:1" ht="34.799999999999997" x14ac:dyDescent="0.3">
      <c r="A4" s="124" t="s">
        <v>1436</v>
      </c>
    </row>
    <row r="5" spans="1:1" ht="34.799999999999997" x14ac:dyDescent="0.3">
      <c r="A5" s="124" t="s">
        <v>1435</v>
      </c>
    </row>
    <row r="6" spans="1:1" ht="34.799999999999997" x14ac:dyDescent="0.3">
      <c r="A6" s="124" t="s">
        <v>1434</v>
      </c>
    </row>
    <row r="7" spans="1:1" ht="17.399999999999999" x14ac:dyDescent="0.3">
      <c r="A7" s="124"/>
    </row>
    <row r="8" spans="1:1" ht="18" x14ac:dyDescent="0.3">
      <c r="A8" s="123" t="s">
        <v>1433</v>
      </c>
    </row>
    <row r="9" spans="1:1" ht="34.799999999999997" x14ac:dyDescent="0.35">
      <c r="A9" s="126" t="s">
        <v>1432</v>
      </c>
    </row>
    <row r="10" spans="1:1" ht="69.599999999999994" x14ac:dyDescent="0.3">
      <c r="A10" s="122" t="s">
        <v>1431</v>
      </c>
    </row>
    <row r="11" spans="1:1" ht="34.799999999999997" x14ac:dyDescent="0.3">
      <c r="A11" s="122" t="s">
        <v>1430</v>
      </c>
    </row>
    <row r="12" spans="1:1" ht="17.399999999999999" x14ac:dyDescent="0.3">
      <c r="A12" s="122" t="s">
        <v>1429</v>
      </c>
    </row>
    <row r="13" spans="1:1" ht="17.399999999999999" x14ac:dyDescent="0.3">
      <c r="A13" s="122" t="s">
        <v>1428</v>
      </c>
    </row>
    <row r="14" spans="1:1" ht="17.399999999999999" x14ac:dyDescent="0.3">
      <c r="A14" s="122" t="s">
        <v>1427</v>
      </c>
    </row>
    <row r="15" spans="1:1" ht="17.399999999999999" x14ac:dyDescent="0.3">
      <c r="A15" s="122"/>
    </row>
    <row r="16" spans="1:1" ht="18" x14ac:dyDescent="0.3">
      <c r="A16" s="123" t="s">
        <v>1426</v>
      </c>
    </row>
    <row r="17" spans="1:1" ht="17.399999999999999" x14ac:dyDescent="0.3">
      <c r="A17" s="119" t="s">
        <v>1425</v>
      </c>
    </row>
    <row r="18" spans="1:1" ht="34.799999999999997" x14ac:dyDescent="0.3">
      <c r="A18" s="120" t="s">
        <v>1424</v>
      </c>
    </row>
    <row r="19" spans="1:1" ht="34.799999999999997" x14ac:dyDescent="0.3">
      <c r="A19" s="120" t="s">
        <v>1423</v>
      </c>
    </row>
    <row r="20" spans="1:1" ht="52.2" x14ac:dyDescent="0.3">
      <c r="A20" s="120" t="s">
        <v>1422</v>
      </c>
    </row>
    <row r="21" spans="1:1" ht="87" x14ac:dyDescent="0.3">
      <c r="A21" s="120" t="s">
        <v>1421</v>
      </c>
    </row>
    <row r="22" spans="1:1" ht="52.2" x14ac:dyDescent="0.3">
      <c r="A22" s="120" t="s">
        <v>1420</v>
      </c>
    </row>
    <row r="23" spans="1:1" ht="34.799999999999997" x14ac:dyDescent="0.3">
      <c r="A23" s="120" t="s">
        <v>1419</v>
      </c>
    </row>
    <row r="24" spans="1:1" ht="17.399999999999999" x14ac:dyDescent="0.3">
      <c r="A24" s="120" t="s">
        <v>1418</v>
      </c>
    </row>
    <row r="25" spans="1:1" ht="17.399999999999999" x14ac:dyDescent="0.3">
      <c r="A25" s="119" t="s">
        <v>1417</v>
      </c>
    </row>
    <row r="26" spans="1:1" ht="52.2" x14ac:dyDescent="0.35">
      <c r="A26" s="118" t="s">
        <v>1416</v>
      </c>
    </row>
    <row r="27" spans="1:1" ht="17.399999999999999" x14ac:dyDescent="0.35">
      <c r="A27" s="118" t="s">
        <v>1415</v>
      </c>
    </row>
    <row r="28" spans="1:1" ht="17.399999999999999" x14ac:dyDescent="0.3">
      <c r="A28" s="119" t="s">
        <v>1414</v>
      </c>
    </row>
    <row r="29" spans="1:1" ht="34.799999999999997" x14ac:dyDescent="0.3">
      <c r="A29" s="120" t="s">
        <v>1413</v>
      </c>
    </row>
    <row r="30" spans="1:1" ht="34.799999999999997" x14ac:dyDescent="0.3">
      <c r="A30" s="120" t="s">
        <v>1412</v>
      </c>
    </row>
    <row r="31" spans="1:1" ht="34.799999999999997" x14ac:dyDescent="0.3">
      <c r="A31" s="120" t="s">
        <v>1411</v>
      </c>
    </row>
    <row r="32" spans="1:1" ht="34.799999999999997" x14ac:dyDescent="0.3">
      <c r="A32" s="120" t="s">
        <v>1410</v>
      </c>
    </row>
    <row r="33" spans="1:1" ht="17.399999999999999" x14ac:dyDescent="0.3">
      <c r="A33" s="120"/>
    </row>
    <row r="34" spans="1:1" ht="18" x14ac:dyDescent="0.3">
      <c r="A34" s="123" t="s">
        <v>1409</v>
      </c>
    </row>
    <row r="35" spans="1:1" ht="17.399999999999999" x14ac:dyDescent="0.3">
      <c r="A35" s="119" t="s">
        <v>1408</v>
      </c>
    </row>
    <row r="36" spans="1:1" ht="34.799999999999997" x14ac:dyDescent="0.3">
      <c r="A36" s="120" t="s">
        <v>1407</v>
      </c>
    </row>
    <row r="37" spans="1:1" ht="34.799999999999997" x14ac:dyDescent="0.3">
      <c r="A37" s="120" t="s">
        <v>1406</v>
      </c>
    </row>
    <row r="38" spans="1:1" ht="34.799999999999997" x14ac:dyDescent="0.3">
      <c r="A38" s="120" t="s">
        <v>1405</v>
      </c>
    </row>
    <row r="39" spans="1:1" ht="17.399999999999999" x14ac:dyDescent="0.3">
      <c r="A39" s="120" t="s">
        <v>1404</v>
      </c>
    </row>
    <row r="40" spans="1:1" ht="17.399999999999999" x14ac:dyDescent="0.3">
      <c r="A40" s="120" t="s">
        <v>1403</v>
      </c>
    </row>
    <row r="41" spans="1:1" ht="17.399999999999999" x14ac:dyDescent="0.3">
      <c r="A41" s="119" t="s">
        <v>1402</v>
      </c>
    </row>
    <row r="42" spans="1:1" ht="17.399999999999999" x14ac:dyDescent="0.3">
      <c r="A42" s="120" t="s">
        <v>1401</v>
      </c>
    </row>
    <row r="43" spans="1:1" ht="17.399999999999999" x14ac:dyDescent="0.35">
      <c r="A43" s="118" t="s">
        <v>1400</v>
      </c>
    </row>
    <row r="44" spans="1:1" ht="17.399999999999999" x14ac:dyDescent="0.3">
      <c r="A44" s="119" t="s">
        <v>1399</v>
      </c>
    </row>
    <row r="45" spans="1:1" ht="34.799999999999997" x14ac:dyDescent="0.35">
      <c r="A45" s="118" t="s">
        <v>1398</v>
      </c>
    </row>
    <row r="46" spans="1:1" ht="34.799999999999997" x14ac:dyDescent="0.3">
      <c r="A46" s="120" t="s">
        <v>1397</v>
      </c>
    </row>
    <row r="47" spans="1:1" ht="34.799999999999997" x14ac:dyDescent="0.3">
      <c r="A47" s="120" t="s">
        <v>1396</v>
      </c>
    </row>
    <row r="48" spans="1:1" ht="17.399999999999999" x14ac:dyDescent="0.3">
      <c r="A48" s="120" t="s">
        <v>1395</v>
      </c>
    </row>
    <row r="49" spans="1:1" ht="17.399999999999999" x14ac:dyDescent="0.35">
      <c r="A49" s="118" t="s">
        <v>1394</v>
      </c>
    </row>
    <row r="50" spans="1:1" ht="17.399999999999999" x14ac:dyDescent="0.3">
      <c r="A50" s="119" t="s">
        <v>1393</v>
      </c>
    </row>
    <row r="51" spans="1:1" ht="34.799999999999997" x14ac:dyDescent="0.35">
      <c r="A51" s="118" t="s">
        <v>1392</v>
      </c>
    </row>
    <row r="52" spans="1:1" ht="17.399999999999999" x14ac:dyDescent="0.3">
      <c r="A52" s="120" t="s">
        <v>1391</v>
      </c>
    </row>
    <row r="53" spans="1:1" ht="34.799999999999997" x14ac:dyDescent="0.35">
      <c r="A53" s="118" t="s">
        <v>1390</v>
      </c>
    </row>
    <row r="54" spans="1:1" ht="17.399999999999999" x14ac:dyDescent="0.3">
      <c r="A54" s="119" t="s">
        <v>1389</v>
      </c>
    </row>
    <row r="55" spans="1:1" ht="17.399999999999999" x14ac:dyDescent="0.35">
      <c r="A55" s="118" t="s">
        <v>1388</v>
      </c>
    </row>
    <row r="56" spans="1:1" ht="34.799999999999997" x14ac:dyDescent="0.3">
      <c r="A56" s="120" t="s">
        <v>1387</v>
      </c>
    </row>
    <row r="57" spans="1:1" ht="17.399999999999999" x14ac:dyDescent="0.3">
      <c r="A57" s="120" t="s">
        <v>1386</v>
      </c>
    </row>
    <row r="58" spans="1:1" ht="17.399999999999999" x14ac:dyDescent="0.3">
      <c r="A58" s="120" t="s">
        <v>1385</v>
      </c>
    </row>
    <row r="59" spans="1:1" ht="17.399999999999999" x14ac:dyDescent="0.3">
      <c r="A59" s="119" t="s">
        <v>1384</v>
      </c>
    </row>
    <row r="60" spans="1:1" ht="17.399999999999999" x14ac:dyDescent="0.3">
      <c r="A60" s="120" t="s">
        <v>1383</v>
      </c>
    </row>
    <row r="61" spans="1:1" ht="17.399999999999999" x14ac:dyDescent="0.3">
      <c r="A61" s="127"/>
    </row>
    <row r="62" spans="1:1" ht="18" x14ac:dyDescent="0.3">
      <c r="A62" s="123" t="s">
        <v>1382</v>
      </c>
    </row>
    <row r="63" spans="1:1" ht="17.399999999999999" x14ac:dyDescent="0.3">
      <c r="A63" s="119" t="s">
        <v>1381</v>
      </c>
    </row>
    <row r="64" spans="1:1" ht="34.799999999999997" x14ac:dyDescent="0.3">
      <c r="A64" s="120" t="s">
        <v>1380</v>
      </c>
    </row>
    <row r="65" spans="1:1" ht="17.399999999999999" x14ac:dyDescent="0.3">
      <c r="A65" s="120" t="s">
        <v>1379</v>
      </c>
    </row>
    <row r="66" spans="1:1" ht="34.799999999999997" x14ac:dyDescent="0.3">
      <c r="A66" s="122" t="s">
        <v>1378</v>
      </c>
    </row>
    <row r="67" spans="1:1" ht="34.799999999999997" x14ac:dyDescent="0.3">
      <c r="A67" s="122" t="s">
        <v>1377</v>
      </c>
    </row>
    <row r="68" spans="1:1" ht="34.799999999999997" x14ac:dyDescent="0.3">
      <c r="A68" s="122" t="s">
        <v>1376</v>
      </c>
    </row>
    <row r="69" spans="1:1" ht="17.399999999999999" x14ac:dyDescent="0.3">
      <c r="A69" s="125" t="s">
        <v>1375</v>
      </c>
    </row>
    <row r="70" spans="1:1" ht="52.2" x14ac:dyDescent="0.3">
      <c r="A70" s="122" t="s">
        <v>1374</v>
      </c>
    </row>
    <row r="71" spans="1:1" ht="17.399999999999999" x14ac:dyDescent="0.3">
      <c r="A71" s="122" t="s">
        <v>1373</v>
      </c>
    </row>
    <row r="72" spans="1:1" ht="17.399999999999999" x14ac:dyDescent="0.3">
      <c r="A72" s="125" t="s">
        <v>1372</v>
      </c>
    </row>
    <row r="73" spans="1:1" ht="17.399999999999999" x14ac:dyDescent="0.3">
      <c r="A73" s="122" t="s">
        <v>1371</v>
      </c>
    </row>
    <row r="74" spans="1:1" ht="17.399999999999999" x14ac:dyDescent="0.3">
      <c r="A74" s="125" t="s">
        <v>1370</v>
      </c>
    </row>
    <row r="75" spans="1:1" ht="34.799999999999997" x14ac:dyDescent="0.3">
      <c r="A75" s="122" t="s">
        <v>1369</v>
      </c>
    </row>
    <row r="76" spans="1:1" ht="17.399999999999999" x14ac:dyDescent="0.3">
      <c r="A76" s="122" t="s">
        <v>1368</v>
      </c>
    </row>
    <row r="77" spans="1:1" ht="52.2" x14ac:dyDescent="0.3">
      <c r="A77" s="122" t="s">
        <v>1367</v>
      </c>
    </row>
    <row r="78" spans="1:1" ht="17.399999999999999" x14ac:dyDescent="0.3">
      <c r="A78" s="125" t="s">
        <v>1366</v>
      </c>
    </row>
    <row r="79" spans="1:1" ht="17.399999999999999" x14ac:dyDescent="0.35">
      <c r="A79" s="126" t="s">
        <v>1365</v>
      </c>
    </row>
    <row r="80" spans="1:1" ht="17.399999999999999" x14ac:dyDescent="0.3">
      <c r="A80" s="125" t="s">
        <v>1364</v>
      </c>
    </row>
    <row r="81" spans="1:1" ht="34.799999999999997" x14ac:dyDescent="0.3">
      <c r="A81" s="122" t="s">
        <v>1363</v>
      </c>
    </row>
    <row r="82" spans="1:1" ht="34.799999999999997" x14ac:dyDescent="0.3">
      <c r="A82" s="122" t="s">
        <v>1362</v>
      </c>
    </row>
    <row r="83" spans="1:1" ht="34.799999999999997" x14ac:dyDescent="0.3">
      <c r="A83" s="122" t="s">
        <v>1361</v>
      </c>
    </row>
    <row r="84" spans="1:1" ht="34.799999999999997" x14ac:dyDescent="0.3">
      <c r="A84" s="122" t="s">
        <v>1360</v>
      </c>
    </row>
    <row r="85" spans="1:1" ht="34.799999999999997" x14ac:dyDescent="0.3">
      <c r="A85" s="122" t="s">
        <v>1359</v>
      </c>
    </row>
    <row r="86" spans="1:1" ht="17.399999999999999" x14ac:dyDescent="0.3">
      <c r="A86" s="125" t="s">
        <v>1358</v>
      </c>
    </row>
    <row r="87" spans="1:1" ht="17.399999999999999" x14ac:dyDescent="0.3">
      <c r="A87" s="122" t="s">
        <v>1357</v>
      </c>
    </row>
    <row r="88" spans="1:1" ht="17.399999999999999" x14ac:dyDescent="0.3">
      <c r="A88" s="122" t="s">
        <v>1356</v>
      </c>
    </row>
    <row r="89" spans="1:1" ht="17.399999999999999" x14ac:dyDescent="0.3">
      <c r="A89" s="125" t="s">
        <v>1355</v>
      </c>
    </row>
    <row r="90" spans="1:1" ht="34.799999999999997" x14ac:dyDescent="0.3">
      <c r="A90" s="122" t="s">
        <v>1354</v>
      </c>
    </row>
    <row r="91" spans="1:1" ht="17.399999999999999" x14ac:dyDescent="0.3">
      <c r="A91" s="125" t="s">
        <v>1353</v>
      </c>
    </row>
    <row r="92" spans="1:1" ht="17.399999999999999" x14ac:dyDescent="0.35">
      <c r="A92" s="126" t="s">
        <v>1352</v>
      </c>
    </row>
    <row r="93" spans="1:1" ht="17.399999999999999" x14ac:dyDescent="0.3">
      <c r="A93" s="122" t="s">
        <v>1351</v>
      </c>
    </row>
    <row r="94" spans="1:1" ht="17.399999999999999" x14ac:dyDescent="0.3">
      <c r="A94" s="122"/>
    </row>
    <row r="95" spans="1:1" ht="18" x14ac:dyDescent="0.3">
      <c r="A95" s="123" t="s">
        <v>1350</v>
      </c>
    </row>
    <row r="96" spans="1:1" ht="34.799999999999997" x14ac:dyDescent="0.35">
      <c r="A96" s="126" t="s">
        <v>1349</v>
      </c>
    </row>
    <row r="97" spans="1:1" ht="17.399999999999999" x14ac:dyDescent="0.35">
      <c r="A97" s="126" t="s">
        <v>1348</v>
      </c>
    </row>
    <row r="98" spans="1:1" ht="17.399999999999999" x14ac:dyDescent="0.3">
      <c r="A98" s="125" t="s">
        <v>1347</v>
      </c>
    </row>
    <row r="99" spans="1:1" ht="17.399999999999999" x14ac:dyDescent="0.3">
      <c r="A99" s="124" t="s">
        <v>1346</v>
      </c>
    </row>
    <row r="100" spans="1:1" ht="17.399999999999999" x14ac:dyDescent="0.3">
      <c r="A100" s="122" t="s">
        <v>1345</v>
      </c>
    </row>
    <row r="101" spans="1:1" ht="17.399999999999999" x14ac:dyDescent="0.3">
      <c r="A101" s="122" t="s">
        <v>1344</v>
      </c>
    </row>
    <row r="102" spans="1:1" ht="17.399999999999999" x14ac:dyDescent="0.3">
      <c r="A102" s="122" t="s">
        <v>1343</v>
      </c>
    </row>
    <row r="103" spans="1:1" ht="17.399999999999999" x14ac:dyDescent="0.3">
      <c r="A103" s="122" t="s">
        <v>1342</v>
      </c>
    </row>
    <row r="104" spans="1:1" ht="34.799999999999997" x14ac:dyDescent="0.3">
      <c r="A104" s="122" t="s">
        <v>1341</v>
      </c>
    </row>
    <row r="105" spans="1:1" ht="17.399999999999999" x14ac:dyDescent="0.3">
      <c r="A105" s="124" t="s">
        <v>1340</v>
      </c>
    </row>
    <row r="106" spans="1:1" ht="17.399999999999999" x14ac:dyDescent="0.3">
      <c r="A106" s="122" t="s">
        <v>1339</v>
      </c>
    </row>
    <row r="107" spans="1:1" ht="17.399999999999999" x14ac:dyDescent="0.3">
      <c r="A107" s="122" t="s">
        <v>1338</v>
      </c>
    </row>
    <row r="108" spans="1:1" ht="17.399999999999999" x14ac:dyDescent="0.3">
      <c r="A108" s="122" t="s">
        <v>1337</v>
      </c>
    </row>
    <row r="109" spans="1:1" ht="17.399999999999999" x14ac:dyDescent="0.3">
      <c r="A109" s="122" t="s">
        <v>1336</v>
      </c>
    </row>
    <row r="110" spans="1:1" ht="17.399999999999999" x14ac:dyDescent="0.3">
      <c r="A110" s="122" t="s">
        <v>1335</v>
      </c>
    </row>
    <row r="111" spans="1:1" ht="17.399999999999999" x14ac:dyDescent="0.3">
      <c r="A111" s="122" t="s">
        <v>1334</v>
      </c>
    </row>
    <row r="112" spans="1:1" ht="17.399999999999999" x14ac:dyDescent="0.3">
      <c r="A112" s="125" t="s">
        <v>1333</v>
      </c>
    </row>
    <row r="113" spans="1:1" ht="17.399999999999999" x14ac:dyDescent="0.3">
      <c r="A113" s="122" t="s">
        <v>1332</v>
      </c>
    </row>
    <row r="114" spans="1:1" ht="17.399999999999999" x14ac:dyDescent="0.3">
      <c r="A114" s="124" t="s">
        <v>1331</v>
      </c>
    </row>
    <row r="115" spans="1:1" ht="17.399999999999999" x14ac:dyDescent="0.3">
      <c r="A115" s="122" t="s">
        <v>1330</v>
      </c>
    </row>
    <row r="116" spans="1:1" ht="17.399999999999999" x14ac:dyDescent="0.3">
      <c r="A116" s="122" t="s">
        <v>1329</v>
      </c>
    </row>
    <row r="117" spans="1:1" ht="17.399999999999999" x14ac:dyDescent="0.3">
      <c r="A117" s="124" t="s">
        <v>1328</v>
      </c>
    </row>
    <row r="118" spans="1:1" ht="17.399999999999999" x14ac:dyDescent="0.3">
      <c r="A118" s="122" t="s">
        <v>1327</v>
      </c>
    </row>
    <row r="119" spans="1:1" ht="17.399999999999999" x14ac:dyDescent="0.3">
      <c r="A119" s="122" t="s">
        <v>1326</v>
      </c>
    </row>
    <row r="120" spans="1:1" ht="17.399999999999999" x14ac:dyDescent="0.3">
      <c r="A120" s="122" t="s">
        <v>1325</v>
      </c>
    </row>
    <row r="121" spans="1:1" ht="17.399999999999999" x14ac:dyDescent="0.3">
      <c r="A121" s="125" t="s">
        <v>1324</v>
      </c>
    </row>
    <row r="122" spans="1:1" ht="17.399999999999999" x14ac:dyDescent="0.3">
      <c r="A122" s="124" t="s">
        <v>1323</v>
      </c>
    </row>
    <row r="123" spans="1:1" ht="17.399999999999999" x14ac:dyDescent="0.3">
      <c r="A123" s="124" t="s">
        <v>1322</v>
      </c>
    </row>
    <row r="124" spans="1:1" ht="17.399999999999999" x14ac:dyDescent="0.3">
      <c r="A124" s="122" t="s">
        <v>1321</v>
      </c>
    </row>
    <row r="125" spans="1:1" ht="17.399999999999999" x14ac:dyDescent="0.3">
      <c r="A125" s="122" t="s">
        <v>1320</v>
      </c>
    </row>
    <row r="126" spans="1:1" ht="17.399999999999999" x14ac:dyDescent="0.3">
      <c r="A126" s="122" t="s">
        <v>1319</v>
      </c>
    </row>
    <row r="127" spans="1:1" ht="17.399999999999999" x14ac:dyDescent="0.3">
      <c r="A127" s="122" t="s">
        <v>1318</v>
      </c>
    </row>
    <row r="128" spans="1:1" ht="17.399999999999999" x14ac:dyDescent="0.3">
      <c r="A128" s="122" t="s">
        <v>1317</v>
      </c>
    </row>
    <row r="129" spans="1:1" ht="17.399999999999999" x14ac:dyDescent="0.3">
      <c r="A129" s="125" t="s">
        <v>1316</v>
      </c>
    </row>
    <row r="130" spans="1:1" ht="34.799999999999997" x14ac:dyDescent="0.3">
      <c r="A130" s="122" t="s">
        <v>1315</v>
      </c>
    </row>
    <row r="131" spans="1:1" ht="69.599999999999994" x14ac:dyDescent="0.3">
      <c r="A131" s="122" t="s">
        <v>1314</v>
      </c>
    </row>
    <row r="132" spans="1:1" ht="34.799999999999997" x14ac:dyDescent="0.3">
      <c r="A132" s="122" t="s">
        <v>1313</v>
      </c>
    </row>
    <row r="133" spans="1:1" ht="17.399999999999999" x14ac:dyDescent="0.3">
      <c r="A133" s="125" t="s">
        <v>1312</v>
      </c>
    </row>
    <row r="134" spans="1:1" ht="34.799999999999997" x14ac:dyDescent="0.3">
      <c r="A134" s="124" t="s">
        <v>1311</v>
      </c>
    </row>
    <row r="135" spans="1:1" ht="17.399999999999999" x14ac:dyDescent="0.3">
      <c r="A135" s="124"/>
    </row>
    <row r="136" spans="1:1" ht="18" x14ac:dyDescent="0.3">
      <c r="A136" s="123" t="s">
        <v>1310</v>
      </c>
    </row>
    <row r="137" spans="1:1" ht="17.399999999999999" x14ac:dyDescent="0.3">
      <c r="A137" s="122" t="s">
        <v>1309</v>
      </c>
    </row>
    <row r="138" spans="1:1" ht="34.799999999999997" x14ac:dyDescent="0.3">
      <c r="A138" s="120" t="s">
        <v>1308</v>
      </c>
    </row>
    <row r="139" spans="1:1" ht="34.799999999999997" x14ac:dyDescent="0.3">
      <c r="A139" s="120" t="s">
        <v>1307</v>
      </c>
    </row>
    <row r="140" spans="1:1" ht="17.399999999999999" x14ac:dyDescent="0.3">
      <c r="A140" s="119" t="s">
        <v>1306</v>
      </c>
    </row>
    <row r="141" spans="1:1" ht="17.399999999999999" x14ac:dyDescent="0.3">
      <c r="A141" s="121" t="s">
        <v>1305</v>
      </c>
    </row>
    <row r="142" spans="1:1" ht="34.799999999999997" x14ac:dyDescent="0.35">
      <c r="A142" s="118" t="s">
        <v>1304</v>
      </c>
    </row>
    <row r="143" spans="1:1" ht="17.399999999999999" x14ac:dyDescent="0.3">
      <c r="A143" s="120" t="s">
        <v>1303</v>
      </c>
    </row>
    <row r="144" spans="1:1" ht="17.399999999999999" x14ac:dyDescent="0.3">
      <c r="A144" s="120" t="s">
        <v>1302</v>
      </c>
    </row>
    <row r="145" spans="1:1" ht="17.399999999999999" x14ac:dyDescent="0.3">
      <c r="A145" s="121" t="s">
        <v>1301</v>
      </c>
    </row>
    <row r="146" spans="1:1" ht="17.399999999999999" x14ac:dyDescent="0.3">
      <c r="A146" s="119" t="s">
        <v>1300</v>
      </c>
    </row>
    <row r="147" spans="1:1" ht="17.399999999999999" x14ac:dyDescent="0.3">
      <c r="A147" s="121" t="s">
        <v>1299</v>
      </c>
    </row>
    <row r="148" spans="1:1" ht="17.399999999999999" x14ac:dyDescent="0.3">
      <c r="A148" s="120" t="s">
        <v>1298</v>
      </c>
    </row>
    <row r="149" spans="1:1" ht="17.399999999999999" x14ac:dyDescent="0.3">
      <c r="A149" s="120" t="s">
        <v>1297</v>
      </c>
    </row>
    <row r="150" spans="1:1" ht="17.399999999999999" x14ac:dyDescent="0.3">
      <c r="A150" s="120" t="s">
        <v>1296</v>
      </c>
    </row>
    <row r="151" spans="1:1" ht="34.799999999999997" x14ac:dyDescent="0.3">
      <c r="A151" s="121" t="s">
        <v>1295</v>
      </c>
    </row>
    <row r="152" spans="1:1" ht="17.399999999999999" x14ac:dyDescent="0.3">
      <c r="A152" s="119" t="s">
        <v>1294</v>
      </c>
    </row>
    <row r="153" spans="1:1" ht="17.399999999999999" x14ac:dyDescent="0.3">
      <c r="A153" s="120" t="s">
        <v>1293</v>
      </c>
    </row>
    <row r="154" spans="1:1" ht="17.399999999999999" x14ac:dyDescent="0.3">
      <c r="A154" s="120" t="s">
        <v>1292</v>
      </c>
    </row>
    <row r="155" spans="1:1" ht="17.399999999999999" x14ac:dyDescent="0.3">
      <c r="A155" s="120" t="s">
        <v>1291</v>
      </c>
    </row>
    <row r="156" spans="1:1" ht="17.399999999999999" x14ac:dyDescent="0.3">
      <c r="A156" s="120" t="s">
        <v>1290</v>
      </c>
    </row>
    <row r="157" spans="1:1" ht="34.799999999999997" x14ac:dyDescent="0.3">
      <c r="A157" s="120" t="s">
        <v>1289</v>
      </c>
    </row>
    <row r="158" spans="1:1" ht="34.799999999999997" x14ac:dyDescent="0.3">
      <c r="A158" s="120" t="s">
        <v>1288</v>
      </c>
    </row>
    <row r="159" spans="1:1" ht="17.399999999999999" x14ac:dyDescent="0.3">
      <c r="A159" s="119" t="s">
        <v>1287</v>
      </c>
    </row>
    <row r="160" spans="1:1" ht="34.799999999999997" x14ac:dyDescent="0.3">
      <c r="A160" s="120" t="s">
        <v>1286</v>
      </c>
    </row>
    <row r="161" spans="1:1" ht="34.799999999999997" x14ac:dyDescent="0.3">
      <c r="A161" s="120" t="s">
        <v>1285</v>
      </c>
    </row>
    <row r="162" spans="1:1" ht="17.399999999999999" x14ac:dyDescent="0.3">
      <c r="A162" s="120" t="s">
        <v>1284</v>
      </c>
    </row>
    <row r="163" spans="1:1" ht="17.399999999999999" x14ac:dyDescent="0.3">
      <c r="A163" s="119" t="s">
        <v>1283</v>
      </c>
    </row>
    <row r="164" spans="1:1" ht="34.799999999999997" x14ac:dyDescent="0.35">
      <c r="A164" s="118" t="s">
        <v>1282</v>
      </c>
    </row>
    <row r="165" spans="1:1" ht="34.799999999999997" x14ac:dyDescent="0.3">
      <c r="A165" s="120" t="s">
        <v>1281</v>
      </c>
    </row>
    <row r="166" spans="1:1" ht="17.399999999999999" x14ac:dyDescent="0.3">
      <c r="A166" s="119" t="s">
        <v>1280</v>
      </c>
    </row>
    <row r="167" spans="1:1" ht="17.399999999999999" x14ac:dyDescent="0.3">
      <c r="A167" s="120" t="s">
        <v>1279</v>
      </c>
    </row>
    <row r="168" spans="1:1" ht="17.399999999999999" x14ac:dyDescent="0.3">
      <c r="A168" s="119" t="s">
        <v>1278</v>
      </c>
    </row>
    <row r="169" spans="1:1" ht="17.399999999999999" x14ac:dyDescent="0.35">
      <c r="A169" s="118" t="s">
        <v>1277</v>
      </c>
    </row>
    <row r="170" spans="1:1" ht="17.399999999999999" x14ac:dyDescent="0.35">
      <c r="A170" s="118"/>
    </row>
    <row r="171" spans="1:1" ht="17.399999999999999" x14ac:dyDescent="0.35">
      <c r="A171" s="118"/>
    </row>
    <row r="172" spans="1:1" ht="17.399999999999999" x14ac:dyDescent="0.35">
      <c r="A172" s="118"/>
    </row>
    <row r="173" spans="1:1" ht="17.399999999999999" x14ac:dyDescent="0.35">
      <c r="A173" s="118"/>
    </row>
    <row r="174" spans="1:1" ht="17.399999999999999" x14ac:dyDescent="0.35">
      <c r="A174" s="11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&amp;R_x000D_&amp;1#&amp;"Calibri"&amp;10&amp;K0078D7 Classification : Internal</oddFooter>
  </headerFooter>
  <rowBreaks count="3" manualBreakCount="3">
    <brk id="14" man="1"/>
    <brk id="88" man="1"/>
    <brk id="135"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68C95-507E-455D-B0D8-FFA12963875A}">
  <dimension ref="B1:G59"/>
  <sheetViews>
    <sheetView view="pageBreakPreview" zoomScaleNormal="100" zoomScaleSheetLayoutView="100" workbookViewId="0">
      <selection activeCell="F44" sqref="F44"/>
    </sheetView>
  </sheetViews>
  <sheetFormatPr defaultRowHeight="13.2" x14ac:dyDescent="0.25"/>
  <cols>
    <col min="1" max="1" width="0.33203125" customWidth="1"/>
    <col min="2" max="2" width="14.77734375" customWidth="1"/>
    <col min="3" max="3" width="14.6640625" customWidth="1"/>
    <col min="4" max="4" width="17.21875" customWidth="1"/>
    <col min="5" max="5" width="14.6640625" customWidth="1"/>
    <col min="6" max="6" width="24.109375" customWidth="1"/>
    <col min="7" max="8" width="0.21875" customWidth="1"/>
  </cols>
  <sheetData>
    <row r="1" spans="2:7" s="1" customFormat="1" ht="9" customHeight="1" x14ac:dyDescent="0.15">
      <c r="B1" s="69"/>
    </row>
    <row r="2" spans="2:7" s="1" customFormat="1" ht="22.95" customHeight="1" x14ac:dyDescent="0.15">
      <c r="B2" s="69"/>
      <c r="D2" s="74" t="s">
        <v>938</v>
      </c>
      <c r="E2" s="74"/>
      <c r="F2" s="74"/>
      <c r="G2" s="74"/>
    </row>
    <row r="3" spans="2:7" s="1" customFormat="1" ht="5.85" customHeight="1" x14ac:dyDescent="0.15">
      <c r="B3" s="69"/>
    </row>
    <row r="4" spans="2:7" s="1" customFormat="1" ht="1.05" customHeight="1" x14ac:dyDescent="0.15"/>
    <row r="5" spans="2:7" s="1" customFormat="1" ht="33" customHeight="1" x14ac:dyDescent="0.15">
      <c r="B5" s="70" t="s">
        <v>1113</v>
      </c>
      <c r="C5" s="70"/>
      <c r="D5" s="70"/>
      <c r="E5" s="70"/>
      <c r="F5" s="70"/>
    </row>
    <row r="6" spans="2:7" s="1" customFormat="1" ht="6.3" customHeight="1" x14ac:dyDescent="0.15"/>
    <row r="7" spans="2:7" s="1" customFormat="1" ht="24.45" customHeight="1" x14ac:dyDescent="0.15">
      <c r="B7" s="9" t="s">
        <v>1112</v>
      </c>
      <c r="C7" s="3">
        <v>46022</v>
      </c>
      <c r="D7" s="46" t="s">
        <v>1111</v>
      </c>
    </row>
    <row r="8" spans="2:7" s="1" customFormat="1" ht="4.2" customHeight="1" x14ac:dyDescent="0.15"/>
    <row r="9" spans="2:7" s="1" customFormat="1" ht="19.2" customHeight="1" x14ac:dyDescent="0.15">
      <c r="B9" s="85" t="s">
        <v>1110</v>
      </c>
      <c r="C9" s="85"/>
      <c r="D9" s="85"/>
      <c r="E9" s="85"/>
      <c r="F9" s="85"/>
    </row>
    <row r="10" spans="2:7" s="1" customFormat="1" ht="2.1" customHeight="1" x14ac:dyDescent="0.15"/>
    <row r="11" spans="2:7" s="1" customFormat="1" ht="11.1" customHeight="1" x14ac:dyDescent="0.15">
      <c r="B11" s="88" t="s">
        <v>1109</v>
      </c>
      <c r="C11" s="88"/>
    </row>
    <row r="12" spans="2:7" s="1" customFormat="1" ht="2.7" customHeight="1" x14ac:dyDescent="0.15"/>
    <row r="13" spans="2:7" s="1" customFormat="1" ht="17.100000000000001" customHeight="1" x14ac:dyDescent="0.15">
      <c r="B13" s="89" t="s">
        <v>1108</v>
      </c>
      <c r="C13" s="89"/>
      <c r="D13" s="89"/>
      <c r="E13" s="89"/>
      <c r="F13" s="45">
        <v>21396887872.620499</v>
      </c>
    </row>
    <row r="14" spans="2:7" s="1" customFormat="1" ht="17.100000000000001" customHeight="1" x14ac:dyDescent="0.15">
      <c r="B14" s="87" t="s">
        <v>1107</v>
      </c>
      <c r="C14" s="87"/>
      <c r="D14" s="87"/>
      <c r="E14" s="87"/>
      <c r="F14" s="44">
        <v>21396887872.620499</v>
      </c>
    </row>
    <row r="15" spans="2:7" s="1" customFormat="1" ht="17.100000000000001" customHeight="1" x14ac:dyDescent="0.15">
      <c r="B15" s="87" t="s">
        <v>1106</v>
      </c>
      <c r="C15" s="87"/>
      <c r="D15" s="87"/>
      <c r="E15" s="87"/>
      <c r="F15" s="44">
        <v>3833618445.3400502</v>
      </c>
    </row>
    <row r="16" spans="2:7" s="1" customFormat="1" ht="17.100000000000001" customHeight="1" x14ac:dyDescent="0.15">
      <c r="B16" s="87" t="s">
        <v>495</v>
      </c>
      <c r="C16" s="87"/>
      <c r="D16" s="87"/>
      <c r="E16" s="87"/>
      <c r="F16" s="44">
        <v>139444</v>
      </c>
    </row>
    <row r="17" spans="2:6" s="1" customFormat="1" ht="17.100000000000001" customHeight="1" x14ac:dyDescent="0.15">
      <c r="B17" s="87" t="s">
        <v>1105</v>
      </c>
      <c r="C17" s="87"/>
      <c r="D17" s="87"/>
      <c r="E17" s="87"/>
      <c r="F17" s="44">
        <v>290208</v>
      </c>
    </row>
    <row r="18" spans="2:6" s="1" customFormat="1" ht="17.100000000000001" customHeight="1" x14ac:dyDescent="0.15">
      <c r="B18" s="87" t="s">
        <v>1104</v>
      </c>
      <c r="C18" s="87"/>
      <c r="D18" s="87"/>
      <c r="E18" s="87"/>
      <c r="F18" s="44">
        <v>153444.30647873</v>
      </c>
    </row>
    <row r="19" spans="2:6" s="1" customFormat="1" ht="17.100000000000001" customHeight="1" x14ac:dyDescent="0.15">
      <c r="B19" s="87" t="s">
        <v>1103</v>
      </c>
      <c r="C19" s="87"/>
      <c r="D19" s="87"/>
      <c r="E19" s="87"/>
      <c r="F19" s="44">
        <v>73729.490133353203</v>
      </c>
    </row>
    <row r="20" spans="2:6" s="1" customFormat="1" ht="17.100000000000001" customHeight="1" x14ac:dyDescent="0.15">
      <c r="B20" s="87" t="s">
        <v>1102</v>
      </c>
      <c r="C20" s="87"/>
      <c r="D20" s="87"/>
      <c r="E20" s="87"/>
      <c r="F20" s="43">
        <v>0.499024355959518</v>
      </c>
    </row>
    <row r="21" spans="2:6" s="1" customFormat="1" ht="17.100000000000001" customHeight="1" x14ac:dyDescent="0.15">
      <c r="B21" s="87" t="s">
        <v>1101</v>
      </c>
      <c r="C21" s="87"/>
      <c r="D21" s="87"/>
      <c r="E21" s="87"/>
      <c r="F21" s="43">
        <v>0.58299710371139501</v>
      </c>
    </row>
    <row r="22" spans="2:6" s="1" customFormat="1" ht="17.100000000000001" customHeight="1" x14ac:dyDescent="0.15">
      <c r="B22" s="87" t="s">
        <v>1100</v>
      </c>
      <c r="C22" s="87"/>
      <c r="D22" s="87"/>
      <c r="E22" s="87"/>
      <c r="F22" s="42">
        <v>5.2828016401824804</v>
      </c>
    </row>
    <row r="23" spans="2:6" s="1" customFormat="1" ht="17.100000000000001" customHeight="1" x14ac:dyDescent="0.15">
      <c r="B23" s="87" t="s">
        <v>1099</v>
      </c>
      <c r="C23" s="87"/>
      <c r="D23" s="87"/>
      <c r="E23" s="87"/>
      <c r="F23" s="42">
        <v>15.358514575158701</v>
      </c>
    </row>
    <row r="24" spans="2:6" s="1" customFormat="1" ht="17.100000000000001" customHeight="1" x14ac:dyDescent="0.15">
      <c r="B24" s="87" t="s">
        <v>1098</v>
      </c>
      <c r="C24" s="87"/>
      <c r="D24" s="87"/>
      <c r="E24" s="87"/>
      <c r="F24" s="42">
        <v>20.641280849849998</v>
      </c>
    </row>
    <row r="25" spans="2:6" s="1" customFormat="1" ht="17.100000000000001" customHeight="1" x14ac:dyDescent="0.15">
      <c r="B25" s="87" t="s">
        <v>1097</v>
      </c>
      <c r="C25" s="87"/>
      <c r="D25" s="87"/>
      <c r="E25" s="87"/>
      <c r="F25" s="43">
        <v>0.87869121500975</v>
      </c>
    </row>
    <row r="26" spans="2:6" s="1" customFormat="1" ht="17.100000000000001" customHeight="1" x14ac:dyDescent="0.15">
      <c r="B26" s="87" t="s">
        <v>1096</v>
      </c>
      <c r="C26" s="87"/>
      <c r="D26" s="87"/>
      <c r="E26" s="87"/>
      <c r="F26" s="43">
        <v>0.121308784990241</v>
      </c>
    </row>
    <row r="27" spans="2:6" s="1" customFormat="1" ht="17.100000000000001" customHeight="1" x14ac:dyDescent="0.15">
      <c r="B27" s="87" t="s">
        <v>1095</v>
      </c>
      <c r="C27" s="87"/>
      <c r="D27" s="87"/>
      <c r="E27" s="87"/>
      <c r="F27" s="43">
        <v>2.08293167465326E-2</v>
      </c>
    </row>
    <row r="28" spans="2:6" s="1" customFormat="1" ht="17.100000000000001" customHeight="1" x14ac:dyDescent="0.15">
      <c r="B28" s="87" t="s">
        <v>1094</v>
      </c>
      <c r="C28" s="87"/>
      <c r="D28" s="87"/>
      <c r="E28" s="87"/>
      <c r="F28" s="43">
        <v>2.0220511930174701E-2</v>
      </c>
    </row>
    <row r="29" spans="2:6" s="1" customFormat="1" ht="17.100000000000001" customHeight="1" x14ac:dyDescent="0.15">
      <c r="B29" s="87" t="s">
        <v>1093</v>
      </c>
      <c r="C29" s="87"/>
      <c r="D29" s="87"/>
      <c r="E29" s="87"/>
      <c r="F29" s="43">
        <v>2.5239149421326299E-2</v>
      </c>
    </row>
    <row r="30" spans="2:6" s="1" customFormat="1" ht="17.100000000000001" customHeight="1" x14ac:dyDescent="0.15">
      <c r="B30" s="87" t="s">
        <v>1092</v>
      </c>
      <c r="C30" s="87"/>
      <c r="D30" s="87"/>
      <c r="E30" s="87"/>
      <c r="F30" s="42">
        <v>8.1342977622625607</v>
      </c>
    </row>
    <row r="31" spans="2:6" s="1" customFormat="1" ht="17.100000000000001" customHeight="1" x14ac:dyDescent="0.15">
      <c r="B31" s="87" t="s">
        <v>1091</v>
      </c>
      <c r="C31" s="87"/>
      <c r="D31" s="87"/>
      <c r="E31" s="87"/>
      <c r="F31" s="42">
        <v>7.2685828815835798</v>
      </c>
    </row>
    <row r="32" spans="2:6" s="1" customFormat="1" ht="17.100000000000001" customHeight="1" x14ac:dyDescent="0.15">
      <c r="B32" s="90" t="s">
        <v>1090</v>
      </c>
      <c r="C32" s="90"/>
      <c r="D32" s="90"/>
      <c r="E32" s="90"/>
      <c r="F32" s="41">
        <v>4.7752577668430202E-4</v>
      </c>
    </row>
    <row r="33" spans="2:6" s="1" customFormat="1" ht="5.25" customHeight="1" x14ac:dyDescent="0.15"/>
    <row r="34" spans="2:6" s="1" customFormat="1" ht="19.2" customHeight="1" x14ac:dyDescent="0.15">
      <c r="B34" s="85" t="s">
        <v>1089</v>
      </c>
      <c r="C34" s="85"/>
      <c r="D34" s="85"/>
      <c r="E34" s="85"/>
    </row>
    <row r="35" spans="2:6" s="1" customFormat="1" ht="5.25" customHeight="1" x14ac:dyDescent="0.15"/>
    <row r="36" spans="2:6" s="1" customFormat="1" ht="21.3" customHeight="1" x14ac:dyDescent="0.25">
      <c r="B36" s="91" t="s">
        <v>1088</v>
      </c>
      <c r="C36" s="91"/>
      <c r="D36" s="91"/>
      <c r="E36" s="91"/>
      <c r="F36" s="24">
        <v>907348630.95000005</v>
      </c>
    </row>
    <row r="37" spans="2:6" s="1" customFormat="1" ht="5.25" customHeight="1" x14ac:dyDescent="0.15"/>
    <row r="38" spans="2:6" s="1" customFormat="1" ht="19.2" customHeight="1" x14ac:dyDescent="0.15">
      <c r="B38" s="85" t="s">
        <v>1087</v>
      </c>
      <c r="C38" s="85"/>
      <c r="D38" s="85"/>
      <c r="E38" s="85"/>
    </row>
    <row r="39" spans="2:6" s="1" customFormat="1" ht="5.25" customHeight="1" x14ac:dyDescent="0.15"/>
    <row r="40" spans="2:6" s="1" customFormat="1" ht="13.35" customHeight="1" x14ac:dyDescent="0.15">
      <c r="B40" s="40"/>
      <c r="C40" s="39" t="s">
        <v>1086</v>
      </c>
      <c r="D40" s="39" t="s">
        <v>1086</v>
      </c>
      <c r="E40" s="39" t="s">
        <v>1086</v>
      </c>
    </row>
    <row r="41" spans="2:6" s="1" customFormat="1" ht="10.65" customHeight="1" x14ac:dyDescent="0.15">
      <c r="B41" s="38" t="s">
        <v>943</v>
      </c>
      <c r="C41" s="37" t="s">
        <v>1085</v>
      </c>
      <c r="D41" s="37" t="s">
        <v>1084</v>
      </c>
      <c r="E41" s="37" t="s">
        <v>1083</v>
      </c>
    </row>
    <row r="42" spans="2:6" s="1" customFormat="1" ht="14.4" customHeight="1" x14ac:dyDescent="0.15">
      <c r="B42" s="34" t="s">
        <v>10</v>
      </c>
      <c r="C42" s="12" t="s">
        <v>1082</v>
      </c>
      <c r="D42" s="12" t="s">
        <v>1082</v>
      </c>
      <c r="E42" s="12" t="s">
        <v>1082</v>
      </c>
    </row>
    <row r="43" spans="2:6" s="1" customFormat="1" ht="12.75" customHeight="1" x14ac:dyDescent="0.15">
      <c r="B43" s="35" t="s">
        <v>942</v>
      </c>
      <c r="C43" s="36" t="s">
        <v>1081</v>
      </c>
      <c r="D43" s="36" t="s">
        <v>1080</v>
      </c>
      <c r="E43" s="36" t="s">
        <v>1079</v>
      </c>
    </row>
    <row r="44" spans="2:6" s="1" customFormat="1" ht="12.75" customHeight="1" x14ac:dyDescent="0.15">
      <c r="B44" s="34" t="s">
        <v>947</v>
      </c>
      <c r="C44" s="12" t="s">
        <v>1</v>
      </c>
      <c r="D44" s="12" t="s">
        <v>1</v>
      </c>
      <c r="E44" s="12" t="s">
        <v>1</v>
      </c>
    </row>
    <row r="45" spans="2:6" s="1" customFormat="1" ht="12.75" customHeight="1" x14ac:dyDescent="0.15">
      <c r="B45" s="35" t="s">
        <v>1078</v>
      </c>
      <c r="C45" s="13">
        <v>45000000</v>
      </c>
      <c r="D45" s="13">
        <v>46500000</v>
      </c>
      <c r="E45" s="13">
        <v>100000000</v>
      </c>
    </row>
    <row r="46" spans="2:6" s="1" customFormat="1" ht="12.75" customHeight="1" x14ac:dyDescent="0.15">
      <c r="B46" s="35" t="s">
        <v>946</v>
      </c>
      <c r="C46" s="14">
        <v>46560</v>
      </c>
      <c r="D46" s="14">
        <v>46682</v>
      </c>
      <c r="E46" s="14">
        <v>49482</v>
      </c>
    </row>
    <row r="47" spans="2:6" s="1" customFormat="1" ht="12.75" customHeight="1" x14ac:dyDescent="0.15">
      <c r="B47" s="35" t="s">
        <v>948</v>
      </c>
      <c r="C47" s="12" t="s">
        <v>1077</v>
      </c>
      <c r="D47" s="12" t="s">
        <v>1077</v>
      </c>
      <c r="E47" s="12" t="s">
        <v>1077</v>
      </c>
    </row>
    <row r="48" spans="2:6" s="1" customFormat="1" ht="12.75" customHeight="1" x14ac:dyDescent="0.15">
      <c r="B48" s="34" t="s">
        <v>949</v>
      </c>
      <c r="C48" s="15">
        <v>8.0000000000000002E-3</v>
      </c>
      <c r="D48" s="15">
        <v>0</v>
      </c>
      <c r="E48" s="15">
        <v>3.1E-2</v>
      </c>
    </row>
    <row r="49" spans="2:5" s="1" customFormat="1" ht="12.3" customHeight="1" x14ac:dyDescent="0.15">
      <c r="B49" s="34" t="s">
        <v>1076</v>
      </c>
      <c r="C49" s="12" t="s">
        <v>1075</v>
      </c>
      <c r="D49" s="12" t="s">
        <v>1075</v>
      </c>
      <c r="E49" s="12" t="s">
        <v>1075</v>
      </c>
    </row>
    <row r="50" spans="2:5" s="1" customFormat="1" ht="10.65" customHeight="1" x14ac:dyDescent="0.15">
      <c r="B50" s="34" t="s">
        <v>1074</v>
      </c>
      <c r="C50" s="12" t="s">
        <v>993</v>
      </c>
      <c r="D50" s="12" t="s">
        <v>993</v>
      </c>
      <c r="E50" s="12" t="s">
        <v>993</v>
      </c>
    </row>
    <row r="51" spans="2:5" s="1" customFormat="1" ht="14.85" customHeight="1" x14ac:dyDescent="0.15">
      <c r="B51" s="34" t="s">
        <v>1073</v>
      </c>
      <c r="C51" s="12" t="s">
        <v>1072</v>
      </c>
      <c r="D51" s="12" t="s">
        <v>1072</v>
      </c>
      <c r="E51" s="12" t="s">
        <v>1072</v>
      </c>
    </row>
    <row r="52" spans="2:5" s="1" customFormat="1" ht="26.1" customHeight="1" x14ac:dyDescent="0.15"/>
    <row r="53" spans="2:5" s="1" customFormat="1" ht="19.2" customHeight="1" x14ac:dyDescent="0.15">
      <c r="B53" s="85" t="s">
        <v>1071</v>
      </c>
      <c r="C53" s="85"/>
      <c r="D53" s="85"/>
      <c r="E53" s="85"/>
    </row>
    <row r="54" spans="2:5" s="1" customFormat="1" ht="5.25" customHeight="1" x14ac:dyDescent="0.15"/>
    <row r="55" spans="2:5" s="1" customFormat="1" ht="19.2" customHeight="1" x14ac:dyDescent="0.15">
      <c r="B55" s="7" t="s">
        <v>1070</v>
      </c>
    </row>
    <row r="56" spans="2:5" s="1" customFormat="1" ht="5.25" customHeight="1" x14ac:dyDescent="0.15"/>
    <row r="57" spans="2:5" s="1" customFormat="1" ht="19.2" customHeight="1" x14ac:dyDescent="0.15">
      <c r="B57" s="85" t="s">
        <v>1069</v>
      </c>
      <c r="C57" s="85"/>
      <c r="D57" s="85"/>
      <c r="E57" s="85"/>
    </row>
    <row r="58" spans="2:5" s="1" customFormat="1" ht="5.25" customHeight="1" x14ac:dyDescent="0.15"/>
    <row r="59" spans="2:5" s="1" customFormat="1" ht="21.3" customHeight="1" x14ac:dyDescent="0.25">
      <c r="B59" s="33">
        <v>33770879.939999998</v>
      </c>
      <c r="C59" s="23" t="s">
        <v>1</v>
      </c>
    </row>
  </sheetData>
  <mergeCells count="30">
    <mergeCell ref="B53:E53"/>
    <mergeCell ref="B57:E57"/>
    <mergeCell ref="B9:F9"/>
    <mergeCell ref="D2:G2"/>
    <mergeCell ref="B31:E31"/>
    <mergeCell ref="B32:E32"/>
    <mergeCell ref="B34:E34"/>
    <mergeCell ref="B36:E36"/>
    <mergeCell ref="B38:E38"/>
    <mergeCell ref="B26:E26"/>
    <mergeCell ref="B27:E27"/>
    <mergeCell ref="B28:E28"/>
    <mergeCell ref="B29:E29"/>
    <mergeCell ref="B30:E30"/>
    <mergeCell ref="B21:E21"/>
    <mergeCell ref="B22:E22"/>
    <mergeCell ref="B23:E23"/>
    <mergeCell ref="B24:E24"/>
    <mergeCell ref="B25:E25"/>
    <mergeCell ref="B20:E20"/>
    <mergeCell ref="B1:B3"/>
    <mergeCell ref="B11:C11"/>
    <mergeCell ref="B13:E13"/>
    <mergeCell ref="B14:E14"/>
    <mergeCell ref="B15:E15"/>
    <mergeCell ref="B5:F5"/>
    <mergeCell ref="B16:E16"/>
    <mergeCell ref="B17:E17"/>
    <mergeCell ref="B18:E18"/>
    <mergeCell ref="B19:E19"/>
  </mergeCells>
  <pageMargins left="0.7" right="0.7" top="0.75" bottom="0.75" header="0.3" footer="0.3"/>
  <pageSetup paperSize="9" scale="93" orientation="portrait" r:id="rId1"/>
  <headerFooter alignWithMargins="0">
    <oddFooter>&amp;R_x000D_&amp;1#&amp;"Aptos"&amp;10&amp;K0078D7 Classification : Internal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2D987-8FC6-4135-B40C-B22BA5D31AB2}">
  <dimension ref="B1:AV364"/>
  <sheetViews>
    <sheetView view="pageBreakPreview" topLeftCell="A2" zoomScaleNormal="100" zoomScaleSheetLayoutView="100" workbookViewId="0">
      <selection activeCell="B6" sqref="B6:AU6"/>
    </sheetView>
  </sheetViews>
  <sheetFormatPr defaultRowHeight="13.2" x14ac:dyDescent="0.25"/>
  <cols>
    <col min="1" max="1" width="0.44140625" customWidth="1"/>
    <col min="2" max="2" width="12" customWidth="1"/>
    <col min="3" max="3" width="0.33203125" customWidth="1"/>
    <col min="4" max="4" width="0.21875" customWidth="1"/>
    <col min="5" max="5" width="0.5546875" customWidth="1"/>
    <col min="6" max="7" width="0.21875" customWidth="1"/>
    <col min="8" max="9" width="0.5546875" customWidth="1"/>
    <col min="10" max="10" width="0.44140625" customWidth="1"/>
    <col min="11" max="11" width="0.21875" customWidth="1"/>
    <col min="12" max="12" width="0.44140625" customWidth="1"/>
    <col min="13" max="13" width="6" customWidth="1"/>
    <col min="14" max="14" width="7.44140625" customWidth="1"/>
    <col min="15" max="15" width="0.33203125" customWidth="1"/>
    <col min="16" max="16" width="0.21875" customWidth="1"/>
    <col min="17" max="17" width="0.5546875" customWidth="1"/>
    <col min="18" max="19" width="0.21875" customWidth="1"/>
    <col min="20" max="21" width="0.5546875" customWidth="1"/>
    <col min="22" max="22" width="0.44140625" customWidth="1"/>
    <col min="23" max="23" width="0.21875" customWidth="1"/>
    <col min="24" max="24" width="0.5546875" customWidth="1"/>
    <col min="25" max="25" width="7.44140625" customWidth="1"/>
    <col min="26" max="26" width="0.33203125" customWidth="1"/>
    <col min="27" max="27" width="0.21875" customWidth="1"/>
    <col min="28" max="28" width="0.5546875" customWidth="1"/>
    <col min="29" max="30" width="0.21875" customWidth="1"/>
    <col min="31" max="32" width="0.5546875" customWidth="1"/>
    <col min="33" max="33" width="0.44140625" customWidth="1"/>
    <col min="34" max="34" width="0.21875" customWidth="1"/>
    <col min="35" max="35" width="15.109375" customWidth="1"/>
    <col min="36" max="36" width="0.33203125" customWidth="1"/>
    <col min="37" max="37" width="0.21875" customWidth="1"/>
    <col min="38" max="38" width="0.33203125" customWidth="1"/>
    <col min="39" max="41" width="0.21875" customWidth="1"/>
    <col min="42" max="42" width="0.5546875" customWidth="1"/>
    <col min="43" max="43" width="0.21875" customWidth="1"/>
    <col min="44" max="44" width="1" customWidth="1"/>
    <col min="45" max="45" width="8.88671875" customWidth="1"/>
    <col min="46" max="47" width="0.21875" customWidth="1"/>
    <col min="48" max="48" width="0.88671875" customWidth="1"/>
    <col min="49" max="49" width="0.21875" customWidth="1"/>
  </cols>
  <sheetData>
    <row r="1" spans="2:48" s="1" customFormat="1" ht="0.45" customHeight="1" x14ac:dyDescent="0.15"/>
    <row r="2" spans="2:48" s="1" customFormat="1" ht="7.95" customHeight="1" x14ac:dyDescent="0.15">
      <c r="B2" s="69"/>
      <c r="C2" s="69"/>
      <c r="D2" s="69"/>
      <c r="E2" s="69"/>
      <c r="F2" s="69"/>
      <c r="G2" s="69"/>
      <c r="H2" s="69"/>
      <c r="I2" s="69"/>
      <c r="J2" s="69"/>
      <c r="K2" s="69"/>
      <c r="L2" s="69"/>
    </row>
    <row r="3" spans="2:48" s="1" customFormat="1" ht="22.95" customHeight="1" x14ac:dyDescent="0.15">
      <c r="B3" s="69"/>
      <c r="C3" s="69"/>
      <c r="D3" s="69"/>
      <c r="E3" s="69"/>
      <c r="F3" s="69"/>
      <c r="G3" s="69"/>
      <c r="H3" s="69"/>
      <c r="I3" s="69"/>
      <c r="J3" s="69"/>
      <c r="K3" s="69"/>
      <c r="L3" s="69"/>
      <c r="N3" s="74" t="s">
        <v>938</v>
      </c>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row>
    <row r="4" spans="2:48" s="1" customFormat="1" ht="6.3" customHeight="1" x14ac:dyDescent="0.15">
      <c r="B4" s="69"/>
      <c r="C4" s="69"/>
      <c r="D4" s="69"/>
      <c r="E4" s="69"/>
      <c r="F4" s="69"/>
      <c r="G4" s="69"/>
      <c r="H4" s="69"/>
      <c r="I4" s="69"/>
      <c r="J4" s="69"/>
      <c r="K4" s="69"/>
      <c r="L4" s="69"/>
    </row>
    <row r="5" spans="2:48" s="1" customFormat="1" ht="2.7" customHeight="1" x14ac:dyDescent="0.15"/>
    <row r="6" spans="2:48" s="1" customFormat="1" ht="33" customHeight="1" x14ac:dyDescent="0.15">
      <c r="B6" s="70" t="s">
        <v>1256</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row>
    <row r="7" spans="2:48" s="1" customFormat="1" ht="6.9" customHeight="1" x14ac:dyDescent="0.15"/>
    <row r="8" spans="2:48" s="1" customFormat="1" ht="2.7" customHeight="1" x14ac:dyDescent="0.15">
      <c r="B8" s="75" t="s">
        <v>1112</v>
      </c>
      <c r="C8" s="75"/>
      <c r="D8" s="75"/>
      <c r="E8" s="75"/>
      <c r="F8" s="75"/>
      <c r="G8" s="75"/>
      <c r="H8" s="75"/>
      <c r="I8" s="75"/>
      <c r="J8" s="75"/>
      <c r="K8" s="75"/>
    </row>
    <row r="9" spans="2:48" s="1" customFormat="1" ht="21.3" customHeight="1" x14ac:dyDescent="0.15">
      <c r="B9" s="75"/>
      <c r="C9" s="75"/>
      <c r="D9" s="75"/>
      <c r="E9" s="75"/>
      <c r="F9" s="75"/>
      <c r="G9" s="75"/>
      <c r="H9" s="75"/>
      <c r="I9" s="75"/>
      <c r="J9" s="75"/>
      <c r="K9" s="75"/>
      <c r="N9" s="72">
        <v>46022</v>
      </c>
      <c r="O9" s="72"/>
      <c r="P9" s="72"/>
      <c r="Q9" s="72"/>
      <c r="R9" s="72"/>
      <c r="S9" s="72"/>
      <c r="T9" s="72"/>
      <c r="U9" s="72"/>
      <c r="V9" s="72"/>
      <c r="W9" s="72"/>
      <c r="X9" s="72"/>
    </row>
    <row r="10" spans="2:48" s="1" customFormat="1" ht="5.25" customHeight="1" x14ac:dyDescent="0.15">
      <c r="B10" s="75"/>
      <c r="C10" s="75"/>
      <c r="D10" s="75"/>
      <c r="E10" s="75"/>
      <c r="F10" s="75"/>
      <c r="G10" s="75"/>
      <c r="H10" s="75"/>
      <c r="I10" s="75"/>
      <c r="J10" s="75"/>
      <c r="K10" s="75"/>
    </row>
    <row r="11" spans="2:48" s="1" customFormat="1" ht="2.1" customHeight="1" x14ac:dyDescent="0.15"/>
    <row r="12" spans="2:48" s="1" customFormat="1" ht="19.2" customHeight="1" x14ac:dyDescent="0.15">
      <c r="B12" s="85" t="s">
        <v>1255</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row>
    <row r="13" spans="2:48" s="1" customFormat="1" ht="5.25" customHeight="1" x14ac:dyDescent="0.15"/>
    <row r="14" spans="2:48" s="1" customFormat="1" ht="14.85" customHeight="1" x14ac:dyDescent="0.15">
      <c r="B14" s="105"/>
      <c r="C14" s="105"/>
      <c r="D14" s="105"/>
      <c r="E14" s="105"/>
      <c r="F14" s="105"/>
      <c r="G14" s="105"/>
      <c r="H14" s="105"/>
      <c r="I14" s="105"/>
      <c r="J14" s="105"/>
      <c r="K14" s="77" t="s">
        <v>1119</v>
      </c>
      <c r="L14" s="77"/>
      <c r="M14" s="77"/>
      <c r="N14" s="77"/>
      <c r="O14" s="77"/>
      <c r="P14" s="77"/>
      <c r="Q14" s="77"/>
      <c r="R14" s="77"/>
      <c r="S14" s="77"/>
      <c r="T14" s="77"/>
      <c r="U14" s="77"/>
      <c r="V14" s="77"/>
      <c r="W14" s="77" t="s">
        <v>1117</v>
      </c>
      <c r="X14" s="77"/>
      <c r="Y14" s="77"/>
      <c r="Z14" s="77"/>
      <c r="AA14" s="77"/>
      <c r="AB14" s="77"/>
      <c r="AC14" s="77"/>
      <c r="AD14" s="77"/>
      <c r="AE14" s="77"/>
      <c r="AF14" s="77"/>
      <c r="AG14" s="77"/>
      <c r="AH14" s="77" t="s">
        <v>1118</v>
      </c>
      <c r="AI14" s="77"/>
      <c r="AJ14" s="77"/>
      <c r="AK14" s="77"/>
      <c r="AL14" s="77"/>
      <c r="AM14" s="77"/>
      <c r="AN14" s="77"/>
      <c r="AO14" s="77"/>
      <c r="AP14" s="77"/>
      <c r="AQ14" s="77"/>
      <c r="AR14" s="77"/>
      <c r="AS14" s="10" t="s">
        <v>1117</v>
      </c>
    </row>
    <row r="15" spans="2:48" s="1" customFormat="1" ht="12.3" customHeight="1" x14ac:dyDescent="0.15">
      <c r="B15" s="104" t="s">
        <v>598</v>
      </c>
      <c r="C15" s="104"/>
      <c r="D15" s="104"/>
      <c r="E15" s="104"/>
      <c r="F15" s="104"/>
      <c r="G15" s="104"/>
      <c r="H15" s="104"/>
      <c r="I15" s="104"/>
      <c r="J15" s="104"/>
      <c r="K15" s="100">
        <v>3294679064.08003</v>
      </c>
      <c r="L15" s="100"/>
      <c r="M15" s="100"/>
      <c r="N15" s="100"/>
      <c r="O15" s="100"/>
      <c r="P15" s="100"/>
      <c r="Q15" s="100"/>
      <c r="R15" s="100"/>
      <c r="S15" s="100"/>
      <c r="T15" s="100"/>
      <c r="U15" s="100"/>
      <c r="V15" s="100"/>
      <c r="W15" s="92">
        <v>0.15397935829237899</v>
      </c>
      <c r="X15" s="92"/>
      <c r="Y15" s="92"/>
      <c r="Z15" s="92"/>
      <c r="AA15" s="92"/>
      <c r="AB15" s="92"/>
      <c r="AC15" s="92"/>
      <c r="AD15" s="92"/>
      <c r="AE15" s="92"/>
      <c r="AF15" s="92"/>
      <c r="AG15" s="92"/>
      <c r="AH15" s="94">
        <v>43822</v>
      </c>
      <c r="AI15" s="94"/>
      <c r="AJ15" s="94"/>
      <c r="AK15" s="94"/>
      <c r="AL15" s="94"/>
      <c r="AM15" s="94"/>
      <c r="AN15" s="94"/>
      <c r="AO15" s="94"/>
      <c r="AP15" s="94"/>
      <c r="AQ15" s="94"/>
      <c r="AR15" s="94"/>
      <c r="AS15" s="15">
        <v>0.15100203991619801</v>
      </c>
    </row>
    <row r="16" spans="2:48" s="1" customFormat="1" ht="12.3" customHeight="1" x14ac:dyDescent="0.15">
      <c r="B16" s="104" t="s">
        <v>602</v>
      </c>
      <c r="C16" s="104"/>
      <c r="D16" s="104"/>
      <c r="E16" s="104"/>
      <c r="F16" s="104"/>
      <c r="G16" s="104"/>
      <c r="H16" s="104"/>
      <c r="I16" s="104"/>
      <c r="J16" s="104"/>
      <c r="K16" s="100">
        <v>3071353925.79003</v>
      </c>
      <c r="L16" s="100"/>
      <c r="M16" s="100"/>
      <c r="N16" s="100"/>
      <c r="O16" s="100"/>
      <c r="P16" s="100"/>
      <c r="Q16" s="100"/>
      <c r="R16" s="100"/>
      <c r="S16" s="100"/>
      <c r="T16" s="100"/>
      <c r="U16" s="100"/>
      <c r="V16" s="100"/>
      <c r="W16" s="92">
        <v>0.143542086310608</v>
      </c>
      <c r="X16" s="92"/>
      <c r="Y16" s="92"/>
      <c r="Z16" s="92"/>
      <c r="AA16" s="92"/>
      <c r="AB16" s="92"/>
      <c r="AC16" s="92"/>
      <c r="AD16" s="92"/>
      <c r="AE16" s="92"/>
      <c r="AF16" s="92"/>
      <c r="AG16" s="92"/>
      <c r="AH16" s="94">
        <v>44170</v>
      </c>
      <c r="AI16" s="94"/>
      <c r="AJ16" s="94"/>
      <c r="AK16" s="94"/>
      <c r="AL16" s="94"/>
      <c r="AM16" s="94"/>
      <c r="AN16" s="94"/>
      <c r="AO16" s="94"/>
      <c r="AP16" s="94"/>
      <c r="AQ16" s="94"/>
      <c r="AR16" s="94"/>
      <c r="AS16" s="15">
        <v>0.15220117984342299</v>
      </c>
    </row>
    <row r="17" spans="2:47" s="1" customFormat="1" ht="12.3" customHeight="1" x14ac:dyDescent="0.15">
      <c r="B17" s="104" t="s">
        <v>600</v>
      </c>
      <c r="C17" s="104"/>
      <c r="D17" s="104"/>
      <c r="E17" s="104"/>
      <c r="F17" s="104"/>
      <c r="G17" s="104"/>
      <c r="H17" s="104"/>
      <c r="I17" s="104"/>
      <c r="J17" s="104"/>
      <c r="K17" s="100">
        <v>3042521758.0900102</v>
      </c>
      <c r="L17" s="100"/>
      <c r="M17" s="100"/>
      <c r="N17" s="100"/>
      <c r="O17" s="100"/>
      <c r="P17" s="100"/>
      <c r="Q17" s="100"/>
      <c r="R17" s="100"/>
      <c r="S17" s="100"/>
      <c r="T17" s="100"/>
      <c r="U17" s="100"/>
      <c r="V17" s="100"/>
      <c r="W17" s="92">
        <v>0.142194592793248</v>
      </c>
      <c r="X17" s="92"/>
      <c r="Y17" s="92"/>
      <c r="Z17" s="92"/>
      <c r="AA17" s="92"/>
      <c r="AB17" s="92"/>
      <c r="AC17" s="92"/>
      <c r="AD17" s="92"/>
      <c r="AE17" s="92"/>
      <c r="AF17" s="92"/>
      <c r="AG17" s="92"/>
      <c r="AH17" s="94">
        <v>39231</v>
      </c>
      <c r="AI17" s="94"/>
      <c r="AJ17" s="94"/>
      <c r="AK17" s="94"/>
      <c r="AL17" s="94"/>
      <c r="AM17" s="94"/>
      <c r="AN17" s="94"/>
      <c r="AO17" s="94"/>
      <c r="AP17" s="94"/>
      <c r="AQ17" s="94"/>
      <c r="AR17" s="94"/>
      <c r="AS17" s="15">
        <v>0.13518235196824299</v>
      </c>
    </row>
    <row r="18" spans="2:47" s="1" customFormat="1" ht="12.3" customHeight="1" x14ac:dyDescent="0.15">
      <c r="B18" s="104" t="s">
        <v>606</v>
      </c>
      <c r="C18" s="104"/>
      <c r="D18" s="104"/>
      <c r="E18" s="104"/>
      <c r="F18" s="104"/>
      <c r="G18" s="104"/>
      <c r="H18" s="104"/>
      <c r="I18" s="104"/>
      <c r="J18" s="104"/>
      <c r="K18" s="100">
        <v>2154447424.23001</v>
      </c>
      <c r="L18" s="100"/>
      <c r="M18" s="100"/>
      <c r="N18" s="100"/>
      <c r="O18" s="100"/>
      <c r="P18" s="100"/>
      <c r="Q18" s="100"/>
      <c r="R18" s="100"/>
      <c r="S18" s="100"/>
      <c r="T18" s="100"/>
      <c r="U18" s="100"/>
      <c r="V18" s="100"/>
      <c r="W18" s="92">
        <v>0.100689756241929</v>
      </c>
      <c r="X18" s="92"/>
      <c r="Y18" s="92"/>
      <c r="Z18" s="92"/>
      <c r="AA18" s="92"/>
      <c r="AB18" s="92"/>
      <c r="AC18" s="92"/>
      <c r="AD18" s="92"/>
      <c r="AE18" s="92"/>
      <c r="AF18" s="92"/>
      <c r="AG18" s="92"/>
      <c r="AH18" s="94">
        <v>34343</v>
      </c>
      <c r="AI18" s="94"/>
      <c r="AJ18" s="94"/>
      <c r="AK18" s="94"/>
      <c r="AL18" s="94"/>
      <c r="AM18" s="94"/>
      <c r="AN18" s="94"/>
      <c r="AO18" s="94"/>
      <c r="AP18" s="94"/>
      <c r="AQ18" s="94"/>
      <c r="AR18" s="94"/>
      <c r="AS18" s="15">
        <v>0.11833926011688201</v>
      </c>
    </row>
    <row r="19" spans="2:47" s="1" customFormat="1" ht="12.3" customHeight="1" x14ac:dyDescent="0.15">
      <c r="B19" s="104" t="s">
        <v>604</v>
      </c>
      <c r="C19" s="104"/>
      <c r="D19" s="104"/>
      <c r="E19" s="104"/>
      <c r="F19" s="104"/>
      <c r="G19" s="104"/>
      <c r="H19" s="104"/>
      <c r="I19" s="104"/>
      <c r="J19" s="104"/>
      <c r="K19" s="100">
        <v>1936576377.99001</v>
      </c>
      <c r="L19" s="100"/>
      <c r="M19" s="100"/>
      <c r="N19" s="100"/>
      <c r="O19" s="100"/>
      <c r="P19" s="100"/>
      <c r="Q19" s="100"/>
      <c r="R19" s="100"/>
      <c r="S19" s="100"/>
      <c r="T19" s="100"/>
      <c r="U19" s="100"/>
      <c r="V19" s="100"/>
      <c r="W19" s="92">
        <v>9.0507385444034305E-2</v>
      </c>
      <c r="X19" s="92"/>
      <c r="Y19" s="92"/>
      <c r="Z19" s="92"/>
      <c r="AA19" s="92"/>
      <c r="AB19" s="92"/>
      <c r="AC19" s="92"/>
      <c r="AD19" s="92"/>
      <c r="AE19" s="92"/>
      <c r="AF19" s="92"/>
      <c r="AG19" s="92"/>
      <c r="AH19" s="94">
        <v>17345</v>
      </c>
      <c r="AI19" s="94"/>
      <c r="AJ19" s="94"/>
      <c r="AK19" s="94"/>
      <c r="AL19" s="94"/>
      <c r="AM19" s="94"/>
      <c r="AN19" s="94"/>
      <c r="AO19" s="94"/>
      <c r="AP19" s="94"/>
      <c r="AQ19" s="94"/>
      <c r="AR19" s="94"/>
      <c r="AS19" s="15">
        <v>5.97674771198589E-2</v>
      </c>
    </row>
    <row r="20" spans="2:47" s="1" customFormat="1" ht="12.3" customHeight="1" x14ac:dyDescent="0.15">
      <c r="B20" s="104" t="s">
        <v>610</v>
      </c>
      <c r="C20" s="104"/>
      <c r="D20" s="104"/>
      <c r="E20" s="104"/>
      <c r="F20" s="104"/>
      <c r="G20" s="104"/>
      <c r="H20" s="104"/>
      <c r="I20" s="104"/>
      <c r="J20" s="104"/>
      <c r="K20" s="100">
        <v>1732523640.6800001</v>
      </c>
      <c r="L20" s="100"/>
      <c r="M20" s="100"/>
      <c r="N20" s="100"/>
      <c r="O20" s="100"/>
      <c r="P20" s="100"/>
      <c r="Q20" s="100"/>
      <c r="R20" s="100"/>
      <c r="S20" s="100"/>
      <c r="T20" s="100"/>
      <c r="U20" s="100"/>
      <c r="V20" s="100"/>
      <c r="W20" s="92">
        <v>8.0970823934492397E-2</v>
      </c>
      <c r="X20" s="92"/>
      <c r="Y20" s="92"/>
      <c r="Z20" s="92"/>
      <c r="AA20" s="92"/>
      <c r="AB20" s="92"/>
      <c r="AC20" s="92"/>
      <c r="AD20" s="92"/>
      <c r="AE20" s="92"/>
      <c r="AF20" s="92"/>
      <c r="AG20" s="92"/>
      <c r="AH20" s="94">
        <v>23913</v>
      </c>
      <c r="AI20" s="94"/>
      <c r="AJ20" s="94"/>
      <c r="AK20" s="94"/>
      <c r="AL20" s="94"/>
      <c r="AM20" s="94"/>
      <c r="AN20" s="94"/>
      <c r="AO20" s="94"/>
      <c r="AP20" s="94"/>
      <c r="AQ20" s="94"/>
      <c r="AR20" s="94"/>
      <c r="AS20" s="15">
        <v>8.2399520344029101E-2</v>
      </c>
    </row>
    <row r="21" spans="2:47" s="1" customFormat="1" ht="12.3" customHeight="1" x14ac:dyDescent="0.15">
      <c r="B21" s="104" t="s">
        <v>608</v>
      </c>
      <c r="C21" s="104"/>
      <c r="D21" s="104"/>
      <c r="E21" s="104"/>
      <c r="F21" s="104"/>
      <c r="G21" s="104"/>
      <c r="H21" s="104"/>
      <c r="I21" s="104"/>
      <c r="J21" s="104"/>
      <c r="K21" s="100">
        <v>1666726747.02</v>
      </c>
      <c r="L21" s="100"/>
      <c r="M21" s="100"/>
      <c r="N21" s="100"/>
      <c r="O21" s="100"/>
      <c r="P21" s="100"/>
      <c r="Q21" s="100"/>
      <c r="R21" s="100"/>
      <c r="S21" s="100"/>
      <c r="T21" s="100"/>
      <c r="U21" s="100"/>
      <c r="V21" s="100"/>
      <c r="W21" s="92">
        <v>7.7895755538952796E-2</v>
      </c>
      <c r="X21" s="92"/>
      <c r="Y21" s="92"/>
      <c r="Z21" s="92"/>
      <c r="AA21" s="92"/>
      <c r="AB21" s="92"/>
      <c r="AC21" s="92"/>
      <c r="AD21" s="92"/>
      <c r="AE21" s="92"/>
      <c r="AF21" s="92"/>
      <c r="AG21" s="92"/>
      <c r="AH21" s="94">
        <v>26264</v>
      </c>
      <c r="AI21" s="94"/>
      <c r="AJ21" s="94"/>
      <c r="AK21" s="94"/>
      <c r="AL21" s="94"/>
      <c r="AM21" s="94"/>
      <c r="AN21" s="94"/>
      <c r="AO21" s="94"/>
      <c r="AP21" s="94"/>
      <c r="AQ21" s="94"/>
      <c r="AR21" s="94"/>
      <c r="AS21" s="15">
        <v>9.0500606461572403E-2</v>
      </c>
    </row>
    <row r="22" spans="2:47" s="1" customFormat="1" ht="12.3" customHeight="1" x14ac:dyDescent="0.15">
      <c r="B22" s="104" t="s">
        <v>612</v>
      </c>
      <c r="C22" s="104"/>
      <c r="D22" s="104"/>
      <c r="E22" s="104"/>
      <c r="F22" s="104"/>
      <c r="G22" s="104"/>
      <c r="H22" s="104"/>
      <c r="I22" s="104"/>
      <c r="J22" s="104"/>
      <c r="K22" s="100">
        <v>1660520091.78001</v>
      </c>
      <c r="L22" s="100"/>
      <c r="M22" s="100"/>
      <c r="N22" s="100"/>
      <c r="O22" s="100"/>
      <c r="P22" s="100"/>
      <c r="Q22" s="100"/>
      <c r="R22" s="100"/>
      <c r="S22" s="100"/>
      <c r="T22" s="100"/>
      <c r="U22" s="100"/>
      <c r="V22" s="100"/>
      <c r="W22" s="92">
        <v>7.7605682735985296E-2</v>
      </c>
      <c r="X22" s="92"/>
      <c r="Y22" s="92"/>
      <c r="Z22" s="92"/>
      <c r="AA22" s="92"/>
      <c r="AB22" s="92"/>
      <c r="AC22" s="92"/>
      <c r="AD22" s="92"/>
      <c r="AE22" s="92"/>
      <c r="AF22" s="92"/>
      <c r="AG22" s="92"/>
      <c r="AH22" s="94">
        <v>24100</v>
      </c>
      <c r="AI22" s="94"/>
      <c r="AJ22" s="94"/>
      <c r="AK22" s="94"/>
      <c r="AL22" s="94"/>
      <c r="AM22" s="94"/>
      <c r="AN22" s="94"/>
      <c r="AO22" s="94"/>
      <c r="AP22" s="94"/>
      <c r="AQ22" s="94"/>
      <c r="AR22" s="94"/>
      <c r="AS22" s="15">
        <v>8.3043885764692904E-2</v>
      </c>
    </row>
    <row r="23" spans="2:47" s="1" customFormat="1" ht="12.3" customHeight="1" x14ac:dyDescent="0.15">
      <c r="B23" s="104" t="s">
        <v>614</v>
      </c>
      <c r="C23" s="104"/>
      <c r="D23" s="104"/>
      <c r="E23" s="104"/>
      <c r="F23" s="104"/>
      <c r="G23" s="104"/>
      <c r="H23" s="104"/>
      <c r="I23" s="104"/>
      <c r="J23" s="104"/>
      <c r="K23" s="100">
        <v>1096567276.54</v>
      </c>
      <c r="L23" s="100"/>
      <c r="M23" s="100"/>
      <c r="N23" s="100"/>
      <c r="O23" s="100"/>
      <c r="P23" s="100"/>
      <c r="Q23" s="100"/>
      <c r="R23" s="100"/>
      <c r="S23" s="100"/>
      <c r="T23" s="100"/>
      <c r="U23" s="100"/>
      <c r="V23" s="100"/>
      <c r="W23" s="92">
        <v>5.1248914471491602E-2</v>
      </c>
      <c r="X23" s="92"/>
      <c r="Y23" s="92"/>
      <c r="Z23" s="92"/>
      <c r="AA23" s="92"/>
      <c r="AB23" s="92"/>
      <c r="AC23" s="92"/>
      <c r="AD23" s="92"/>
      <c r="AE23" s="92"/>
      <c r="AF23" s="92"/>
      <c r="AG23" s="92"/>
      <c r="AH23" s="94">
        <v>12784</v>
      </c>
      <c r="AI23" s="94"/>
      <c r="AJ23" s="94"/>
      <c r="AK23" s="94"/>
      <c r="AL23" s="94"/>
      <c r="AM23" s="94"/>
      <c r="AN23" s="94"/>
      <c r="AO23" s="94"/>
      <c r="AP23" s="94"/>
      <c r="AQ23" s="94"/>
      <c r="AR23" s="94"/>
      <c r="AS23" s="15">
        <v>4.4051163303561597E-2</v>
      </c>
    </row>
    <row r="24" spans="2:47" s="1" customFormat="1" ht="12.3" customHeight="1" x14ac:dyDescent="0.15">
      <c r="B24" s="104" t="s">
        <v>616</v>
      </c>
      <c r="C24" s="104"/>
      <c r="D24" s="104"/>
      <c r="E24" s="104"/>
      <c r="F24" s="104"/>
      <c r="G24" s="104"/>
      <c r="H24" s="104"/>
      <c r="I24" s="104"/>
      <c r="J24" s="104"/>
      <c r="K24" s="100">
        <v>1016373806.4</v>
      </c>
      <c r="L24" s="100"/>
      <c r="M24" s="100"/>
      <c r="N24" s="100"/>
      <c r="O24" s="100"/>
      <c r="P24" s="100"/>
      <c r="Q24" s="100"/>
      <c r="R24" s="100"/>
      <c r="S24" s="100"/>
      <c r="T24" s="100"/>
      <c r="U24" s="100"/>
      <c r="V24" s="100"/>
      <c r="W24" s="92">
        <v>4.7501011009202697E-2</v>
      </c>
      <c r="X24" s="92"/>
      <c r="Y24" s="92"/>
      <c r="Z24" s="92"/>
      <c r="AA24" s="92"/>
      <c r="AB24" s="92"/>
      <c r="AC24" s="92"/>
      <c r="AD24" s="92"/>
      <c r="AE24" s="92"/>
      <c r="AF24" s="92"/>
      <c r="AG24" s="92"/>
      <c r="AH24" s="94">
        <v>14438</v>
      </c>
      <c r="AI24" s="94"/>
      <c r="AJ24" s="94"/>
      <c r="AK24" s="94"/>
      <c r="AL24" s="94"/>
      <c r="AM24" s="94"/>
      <c r="AN24" s="94"/>
      <c r="AO24" s="94"/>
      <c r="AP24" s="94"/>
      <c r="AQ24" s="94"/>
      <c r="AR24" s="94"/>
      <c r="AS24" s="15">
        <v>4.9750523762267101E-2</v>
      </c>
    </row>
    <row r="25" spans="2:47" s="1" customFormat="1" ht="12.3" customHeight="1" x14ac:dyDescent="0.15">
      <c r="B25" s="104" t="s">
        <v>551</v>
      </c>
      <c r="C25" s="104"/>
      <c r="D25" s="104"/>
      <c r="E25" s="104"/>
      <c r="F25" s="104"/>
      <c r="G25" s="104"/>
      <c r="H25" s="104"/>
      <c r="I25" s="104"/>
      <c r="J25" s="104"/>
      <c r="K25" s="100">
        <v>690696212.15000105</v>
      </c>
      <c r="L25" s="100"/>
      <c r="M25" s="100"/>
      <c r="N25" s="100"/>
      <c r="O25" s="100"/>
      <c r="P25" s="100"/>
      <c r="Q25" s="100"/>
      <c r="R25" s="100"/>
      <c r="S25" s="100"/>
      <c r="T25" s="100"/>
      <c r="U25" s="100"/>
      <c r="V25" s="100"/>
      <c r="W25" s="92">
        <v>3.2280218331836502E-2</v>
      </c>
      <c r="X25" s="92"/>
      <c r="Y25" s="92"/>
      <c r="Z25" s="92"/>
      <c r="AA25" s="92"/>
      <c r="AB25" s="92"/>
      <c r="AC25" s="92"/>
      <c r="AD25" s="92"/>
      <c r="AE25" s="92"/>
      <c r="AF25" s="92"/>
      <c r="AG25" s="92"/>
      <c r="AH25" s="94">
        <v>9224</v>
      </c>
      <c r="AI25" s="94"/>
      <c r="AJ25" s="94"/>
      <c r="AK25" s="94"/>
      <c r="AL25" s="94"/>
      <c r="AM25" s="94"/>
      <c r="AN25" s="94"/>
      <c r="AO25" s="94"/>
      <c r="AP25" s="94"/>
      <c r="AQ25" s="94"/>
      <c r="AR25" s="94"/>
      <c r="AS25" s="15">
        <v>3.1784099680229397E-2</v>
      </c>
    </row>
    <row r="26" spans="2:47" s="1" customFormat="1" ht="12.3" customHeight="1" x14ac:dyDescent="0.15">
      <c r="B26" s="104" t="s">
        <v>69</v>
      </c>
      <c r="C26" s="104"/>
      <c r="D26" s="104"/>
      <c r="E26" s="104"/>
      <c r="F26" s="104"/>
      <c r="G26" s="104"/>
      <c r="H26" s="104"/>
      <c r="I26" s="104"/>
      <c r="J26" s="104"/>
      <c r="K26" s="100">
        <v>33901547.869999997</v>
      </c>
      <c r="L26" s="100"/>
      <c r="M26" s="100"/>
      <c r="N26" s="100"/>
      <c r="O26" s="100"/>
      <c r="P26" s="100"/>
      <c r="Q26" s="100"/>
      <c r="R26" s="100"/>
      <c r="S26" s="100"/>
      <c r="T26" s="100"/>
      <c r="U26" s="100"/>
      <c r="V26" s="100"/>
      <c r="W26" s="92">
        <v>1.5844148958401201E-3</v>
      </c>
      <c r="X26" s="92"/>
      <c r="Y26" s="92"/>
      <c r="Z26" s="92"/>
      <c r="AA26" s="92"/>
      <c r="AB26" s="92"/>
      <c r="AC26" s="92"/>
      <c r="AD26" s="92"/>
      <c r="AE26" s="92"/>
      <c r="AF26" s="92"/>
      <c r="AG26" s="92"/>
      <c r="AH26" s="94">
        <v>574</v>
      </c>
      <c r="AI26" s="94"/>
      <c r="AJ26" s="94"/>
      <c r="AK26" s="94"/>
      <c r="AL26" s="94"/>
      <c r="AM26" s="94"/>
      <c r="AN26" s="94"/>
      <c r="AO26" s="94"/>
      <c r="AP26" s="94"/>
      <c r="AQ26" s="94"/>
      <c r="AR26" s="94"/>
      <c r="AS26" s="15">
        <v>1.9778917190428902E-3</v>
      </c>
    </row>
    <row r="27" spans="2:47" s="1" customFormat="1" ht="13.35" customHeight="1" x14ac:dyDescent="0.15">
      <c r="B27" s="105"/>
      <c r="C27" s="105"/>
      <c r="D27" s="105"/>
      <c r="E27" s="105"/>
      <c r="F27" s="105"/>
      <c r="G27" s="105"/>
      <c r="H27" s="105"/>
      <c r="I27" s="105"/>
      <c r="J27" s="105"/>
      <c r="K27" s="103">
        <v>21396887872.620098</v>
      </c>
      <c r="L27" s="103"/>
      <c r="M27" s="103"/>
      <c r="N27" s="103"/>
      <c r="O27" s="103"/>
      <c r="P27" s="103"/>
      <c r="Q27" s="103"/>
      <c r="R27" s="103"/>
      <c r="S27" s="103"/>
      <c r="T27" s="103"/>
      <c r="U27" s="103"/>
      <c r="V27" s="103"/>
      <c r="W27" s="93">
        <v>1</v>
      </c>
      <c r="X27" s="93"/>
      <c r="Y27" s="93"/>
      <c r="Z27" s="93"/>
      <c r="AA27" s="93"/>
      <c r="AB27" s="93"/>
      <c r="AC27" s="93"/>
      <c r="AD27" s="93"/>
      <c r="AE27" s="93"/>
      <c r="AF27" s="93"/>
      <c r="AG27" s="93"/>
      <c r="AH27" s="95">
        <v>290208</v>
      </c>
      <c r="AI27" s="95"/>
      <c r="AJ27" s="95"/>
      <c r="AK27" s="95"/>
      <c r="AL27" s="95"/>
      <c r="AM27" s="95"/>
      <c r="AN27" s="95"/>
      <c r="AO27" s="95"/>
      <c r="AP27" s="95"/>
      <c r="AQ27" s="95"/>
      <c r="AR27" s="95"/>
      <c r="AS27" s="47">
        <v>1</v>
      </c>
    </row>
    <row r="28" spans="2:47" s="1" customFormat="1" ht="9" customHeight="1" x14ac:dyDescent="0.15"/>
    <row r="29" spans="2:47" s="1" customFormat="1" ht="19.2" customHeight="1" x14ac:dyDescent="0.15">
      <c r="B29" s="85" t="s">
        <v>1254</v>
      </c>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row>
    <row r="30" spans="2:47" s="1" customFormat="1" ht="7.95" customHeight="1" x14ac:dyDescent="0.15"/>
    <row r="31" spans="2:47" s="1" customFormat="1" ht="13.35" customHeight="1" x14ac:dyDescent="0.15">
      <c r="B31" s="77" t="s">
        <v>1132</v>
      </c>
      <c r="C31" s="77"/>
      <c r="D31" s="77"/>
      <c r="E31" s="77"/>
      <c r="F31" s="77"/>
      <c r="G31" s="77"/>
      <c r="H31" s="77"/>
      <c r="I31" s="77"/>
      <c r="J31" s="77"/>
      <c r="K31" s="77"/>
      <c r="L31" s="77" t="s">
        <v>1119</v>
      </c>
      <c r="M31" s="77"/>
      <c r="N31" s="77"/>
      <c r="O31" s="77"/>
      <c r="P31" s="77"/>
      <c r="Q31" s="77"/>
      <c r="R31" s="77"/>
      <c r="S31" s="77"/>
      <c r="T31" s="77"/>
      <c r="U31" s="77"/>
      <c r="V31" s="77"/>
      <c r="W31" s="77"/>
      <c r="X31" s="77" t="s">
        <v>1117</v>
      </c>
      <c r="Y31" s="77"/>
      <c r="Z31" s="77"/>
      <c r="AA31" s="77"/>
      <c r="AB31" s="77"/>
      <c r="AC31" s="77"/>
      <c r="AD31" s="77"/>
      <c r="AE31" s="77"/>
      <c r="AF31" s="77"/>
      <c r="AG31" s="77"/>
      <c r="AH31" s="77"/>
      <c r="AI31" s="77" t="s">
        <v>1118</v>
      </c>
      <c r="AJ31" s="77"/>
      <c r="AK31" s="77"/>
      <c r="AL31" s="77"/>
      <c r="AM31" s="77"/>
      <c r="AN31" s="77"/>
      <c r="AO31" s="77"/>
      <c r="AP31" s="77"/>
      <c r="AQ31" s="77"/>
      <c r="AR31" s="77" t="s">
        <v>1117</v>
      </c>
      <c r="AS31" s="77"/>
    </row>
    <row r="32" spans="2:47" s="1" customFormat="1" ht="10.65" customHeight="1" x14ac:dyDescent="0.15">
      <c r="B32" s="99" t="s">
        <v>1250</v>
      </c>
      <c r="C32" s="99"/>
      <c r="D32" s="99"/>
      <c r="E32" s="99"/>
      <c r="F32" s="99"/>
      <c r="G32" s="99"/>
      <c r="H32" s="99"/>
      <c r="I32" s="99"/>
      <c r="J32" s="99"/>
      <c r="K32" s="99"/>
      <c r="L32" s="100">
        <v>739971381.03999805</v>
      </c>
      <c r="M32" s="100"/>
      <c r="N32" s="100"/>
      <c r="O32" s="100"/>
      <c r="P32" s="100"/>
      <c r="Q32" s="100"/>
      <c r="R32" s="100"/>
      <c r="S32" s="100"/>
      <c r="T32" s="100"/>
      <c r="U32" s="100"/>
      <c r="V32" s="100"/>
      <c r="W32" s="100"/>
      <c r="X32" s="92">
        <v>3.45831312219421E-2</v>
      </c>
      <c r="Y32" s="92"/>
      <c r="Z32" s="92"/>
      <c r="AA32" s="92"/>
      <c r="AB32" s="92"/>
      <c r="AC32" s="92"/>
      <c r="AD32" s="92"/>
      <c r="AE32" s="92"/>
      <c r="AF32" s="92"/>
      <c r="AG32" s="92"/>
      <c r="AH32" s="92"/>
      <c r="AI32" s="94">
        <v>5573</v>
      </c>
      <c r="AJ32" s="94"/>
      <c r="AK32" s="94"/>
      <c r="AL32" s="94"/>
      <c r="AM32" s="94"/>
      <c r="AN32" s="94"/>
      <c r="AO32" s="94"/>
      <c r="AP32" s="94"/>
      <c r="AQ32" s="94"/>
      <c r="AR32" s="92">
        <v>1.92034678575367E-2</v>
      </c>
      <c r="AS32" s="92"/>
    </row>
    <row r="33" spans="2:45" s="1" customFormat="1" ht="10.65" customHeight="1" x14ac:dyDescent="0.15">
      <c r="B33" s="99" t="s">
        <v>1129</v>
      </c>
      <c r="C33" s="99"/>
      <c r="D33" s="99"/>
      <c r="E33" s="99"/>
      <c r="F33" s="99"/>
      <c r="G33" s="99"/>
      <c r="H33" s="99"/>
      <c r="I33" s="99"/>
      <c r="J33" s="99"/>
      <c r="K33" s="99"/>
      <c r="L33" s="100">
        <v>2065551429.97</v>
      </c>
      <c r="M33" s="100"/>
      <c r="N33" s="100"/>
      <c r="O33" s="100"/>
      <c r="P33" s="100"/>
      <c r="Q33" s="100"/>
      <c r="R33" s="100"/>
      <c r="S33" s="100"/>
      <c r="T33" s="100"/>
      <c r="U33" s="100"/>
      <c r="V33" s="100"/>
      <c r="W33" s="100"/>
      <c r="X33" s="92">
        <v>9.6535133626284506E-2</v>
      </c>
      <c r="Y33" s="92"/>
      <c r="Z33" s="92"/>
      <c r="AA33" s="92"/>
      <c r="AB33" s="92"/>
      <c r="AC33" s="92"/>
      <c r="AD33" s="92"/>
      <c r="AE33" s="92"/>
      <c r="AF33" s="92"/>
      <c r="AG33" s="92"/>
      <c r="AH33" s="92"/>
      <c r="AI33" s="94">
        <v>15439</v>
      </c>
      <c r="AJ33" s="94"/>
      <c r="AK33" s="94"/>
      <c r="AL33" s="94"/>
      <c r="AM33" s="94"/>
      <c r="AN33" s="94"/>
      <c r="AO33" s="94"/>
      <c r="AP33" s="94"/>
      <c r="AQ33" s="94"/>
      <c r="AR33" s="92">
        <v>5.3199773955232101E-2</v>
      </c>
      <c r="AS33" s="92"/>
    </row>
    <row r="34" spans="2:45" s="1" customFormat="1" ht="10.65" customHeight="1" x14ac:dyDescent="0.15">
      <c r="B34" s="99" t="s">
        <v>1128</v>
      </c>
      <c r="C34" s="99"/>
      <c r="D34" s="99"/>
      <c r="E34" s="99"/>
      <c r="F34" s="99"/>
      <c r="G34" s="99"/>
      <c r="H34" s="99"/>
      <c r="I34" s="99"/>
      <c r="J34" s="99"/>
      <c r="K34" s="99"/>
      <c r="L34" s="100">
        <v>1436277836.27001</v>
      </c>
      <c r="M34" s="100"/>
      <c r="N34" s="100"/>
      <c r="O34" s="100"/>
      <c r="P34" s="100"/>
      <c r="Q34" s="100"/>
      <c r="R34" s="100"/>
      <c r="S34" s="100"/>
      <c r="T34" s="100"/>
      <c r="U34" s="100"/>
      <c r="V34" s="100"/>
      <c r="W34" s="100"/>
      <c r="X34" s="92">
        <v>6.71255485760575E-2</v>
      </c>
      <c r="Y34" s="92"/>
      <c r="Z34" s="92"/>
      <c r="AA34" s="92"/>
      <c r="AB34" s="92"/>
      <c r="AC34" s="92"/>
      <c r="AD34" s="92"/>
      <c r="AE34" s="92"/>
      <c r="AF34" s="92"/>
      <c r="AG34" s="92"/>
      <c r="AH34" s="92"/>
      <c r="AI34" s="94">
        <v>12229</v>
      </c>
      <c r="AJ34" s="94"/>
      <c r="AK34" s="94"/>
      <c r="AL34" s="94"/>
      <c r="AM34" s="94"/>
      <c r="AN34" s="94"/>
      <c r="AO34" s="94"/>
      <c r="AP34" s="94"/>
      <c r="AQ34" s="94"/>
      <c r="AR34" s="92">
        <v>4.2138741867901598E-2</v>
      </c>
      <c r="AS34" s="92"/>
    </row>
    <row r="35" spans="2:45" s="1" customFormat="1" ht="10.65" customHeight="1" x14ac:dyDescent="0.15">
      <c r="B35" s="99" t="s">
        <v>1127</v>
      </c>
      <c r="C35" s="99"/>
      <c r="D35" s="99"/>
      <c r="E35" s="99"/>
      <c r="F35" s="99"/>
      <c r="G35" s="99"/>
      <c r="H35" s="99"/>
      <c r="I35" s="99"/>
      <c r="J35" s="99"/>
      <c r="K35" s="99"/>
      <c r="L35" s="100">
        <v>2673275661.6999898</v>
      </c>
      <c r="M35" s="100"/>
      <c r="N35" s="100"/>
      <c r="O35" s="100"/>
      <c r="P35" s="100"/>
      <c r="Q35" s="100"/>
      <c r="R35" s="100"/>
      <c r="S35" s="100"/>
      <c r="T35" s="100"/>
      <c r="U35" s="100"/>
      <c r="V35" s="100"/>
      <c r="W35" s="100"/>
      <c r="X35" s="92">
        <v>0.124937592682382</v>
      </c>
      <c r="Y35" s="92"/>
      <c r="Z35" s="92"/>
      <c r="AA35" s="92"/>
      <c r="AB35" s="92"/>
      <c r="AC35" s="92"/>
      <c r="AD35" s="92"/>
      <c r="AE35" s="92"/>
      <c r="AF35" s="92"/>
      <c r="AG35" s="92"/>
      <c r="AH35" s="92"/>
      <c r="AI35" s="94">
        <v>24153</v>
      </c>
      <c r="AJ35" s="94"/>
      <c r="AK35" s="94"/>
      <c r="AL35" s="94"/>
      <c r="AM35" s="94"/>
      <c r="AN35" s="94"/>
      <c r="AO35" s="94"/>
      <c r="AP35" s="94"/>
      <c r="AQ35" s="94"/>
      <c r="AR35" s="92">
        <v>8.3226513397287497E-2</v>
      </c>
      <c r="AS35" s="92"/>
    </row>
    <row r="36" spans="2:45" s="1" customFormat="1" ht="10.65" customHeight="1" x14ac:dyDescent="0.15">
      <c r="B36" s="99" t="s">
        <v>1126</v>
      </c>
      <c r="C36" s="99"/>
      <c r="D36" s="99"/>
      <c r="E36" s="99"/>
      <c r="F36" s="99"/>
      <c r="G36" s="99"/>
      <c r="H36" s="99"/>
      <c r="I36" s="99"/>
      <c r="J36" s="99"/>
      <c r="K36" s="99"/>
      <c r="L36" s="100">
        <v>3483362534.5599999</v>
      </c>
      <c r="M36" s="100"/>
      <c r="N36" s="100"/>
      <c r="O36" s="100"/>
      <c r="P36" s="100"/>
      <c r="Q36" s="100"/>
      <c r="R36" s="100"/>
      <c r="S36" s="100"/>
      <c r="T36" s="100"/>
      <c r="U36" s="100"/>
      <c r="V36" s="100"/>
      <c r="W36" s="100"/>
      <c r="X36" s="92">
        <v>0.16279762530406999</v>
      </c>
      <c r="Y36" s="92"/>
      <c r="Z36" s="92"/>
      <c r="AA36" s="92"/>
      <c r="AB36" s="92"/>
      <c r="AC36" s="92"/>
      <c r="AD36" s="92"/>
      <c r="AE36" s="92"/>
      <c r="AF36" s="92"/>
      <c r="AG36" s="92"/>
      <c r="AH36" s="92"/>
      <c r="AI36" s="94">
        <v>36730</v>
      </c>
      <c r="AJ36" s="94"/>
      <c r="AK36" s="94"/>
      <c r="AL36" s="94"/>
      <c r="AM36" s="94"/>
      <c r="AN36" s="94"/>
      <c r="AO36" s="94"/>
      <c r="AP36" s="94"/>
      <c r="AQ36" s="94"/>
      <c r="AR36" s="92">
        <v>0.126564395192414</v>
      </c>
      <c r="AS36" s="92"/>
    </row>
    <row r="37" spans="2:45" s="1" customFormat="1" ht="10.65" customHeight="1" x14ac:dyDescent="0.15">
      <c r="B37" s="99" t="s">
        <v>1125</v>
      </c>
      <c r="C37" s="99"/>
      <c r="D37" s="99"/>
      <c r="E37" s="99"/>
      <c r="F37" s="99"/>
      <c r="G37" s="99"/>
      <c r="H37" s="99"/>
      <c r="I37" s="99"/>
      <c r="J37" s="99"/>
      <c r="K37" s="99"/>
      <c r="L37" s="100">
        <v>3005465808.8600001</v>
      </c>
      <c r="M37" s="100"/>
      <c r="N37" s="100"/>
      <c r="O37" s="100"/>
      <c r="P37" s="100"/>
      <c r="Q37" s="100"/>
      <c r="R37" s="100"/>
      <c r="S37" s="100"/>
      <c r="T37" s="100"/>
      <c r="U37" s="100"/>
      <c r="V37" s="100"/>
      <c r="W37" s="100"/>
      <c r="X37" s="92">
        <v>0.140462754525431</v>
      </c>
      <c r="Y37" s="92"/>
      <c r="Z37" s="92"/>
      <c r="AA37" s="92"/>
      <c r="AB37" s="92"/>
      <c r="AC37" s="92"/>
      <c r="AD37" s="92"/>
      <c r="AE37" s="92"/>
      <c r="AF37" s="92"/>
      <c r="AG37" s="92"/>
      <c r="AH37" s="92"/>
      <c r="AI37" s="94">
        <v>38153</v>
      </c>
      <c r="AJ37" s="94"/>
      <c r="AK37" s="94"/>
      <c r="AL37" s="94"/>
      <c r="AM37" s="94"/>
      <c r="AN37" s="94"/>
      <c r="AO37" s="94"/>
      <c r="AP37" s="94"/>
      <c r="AQ37" s="94"/>
      <c r="AR37" s="92">
        <v>0.131467774837358</v>
      </c>
      <c r="AS37" s="92"/>
    </row>
    <row r="38" spans="2:45" s="1" customFormat="1" ht="10.65" customHeight="1" x14ac:dyDescent="0.15">
      <c r="B38" s="99" t="s">
        <v>1123</v>
      </c>
      <c r="C38" s="99"/>
      <c r="D38" s="99"/>
      <c r="E38" s="99"/>
      <c r="F38" s="99"/>
      <c r="G38" s="99"/>
      <c r="H38" s="99"/>
      <c r="I38" s="99"/>
      <c r="J38" s="99"/>
      <c r="K38" s="99"/>
      <c r="L38" s="100">
        <v>3490290177.02</v>
      </c>
      <c r="M38" s="100"/>
      <c r="N38" s="100"/>
      <c r="O38" s="100"/>
      <c r="P38" s="100"/>
      <c r="Q38" s="100"/>
      <c r="R38" s="100"/>
      <c r="S38" s="100"/>
      <c r="T38" s="100"/>
      <c r="U38" s="100"/>
      <c r="V38" s="100"/>
      <c r="W38" s="100"/>
      <c r="X38" s="92">
        <v>0.16312139399890299</v>
      </c>
      <c r="Y38" s="92"/>
      <c r="Z38" s="92"/>
      <c r="AA38" s="92"/>
      <c r="AB38" s="92"/>
      <c r="AC38" s="92"/>
      <c r="AD38" s="92"/>
      <c r="AE38" s="92"/>
      <c r="AF38" s="92"/>
      <c r="AG38" s="92"/>
      <c r="AH38" s="92"/>
      <c r="AI38" s="94">
        <v>52375</v>
      </c>
      <c r="AJ38" s="94"/>
      <c r="AK38" s="94"/>
      <c r="AL38" s="94"/>
      <c r="AM38" s="94"/>
      <c r="AN38" s="94"/>
      <c r="AO38" s="94"/>
      <c r="AP38" s="94"/>
      <c r="AQ38" s="94"/>
      <c r="AR38" s="92">
        <v>0.18047400485169299</v>
      </c>
      <c r="AS38" s="92"/>
    </row>
    <row r="39" spans="2:45" s="1" customFormat="1" ht="10.65" customHeight="1" x14ac:dyDescent="0.15">
      <c r="B39" s="99" t="s">
        <v>1124</v>
      </c>
      <c r="C39" s="99"/>
      <c r="D39" s="99"/>
      <c r="E39" s="99"/>
      <c r="F39" s="99"/>
      <c r="G39" s="99"/>
      <c r="H39" s="99"/>
      <c r="I39" s="99"/>
      <c r="J39" s="99"/>
      <c r="K39" s="99"/>
      <c r="L39" s="100">
        <v>1463844385.73001</v>
      </c>
      <c r="M39" s="100"/>
      <c r="N39" s="100"/>
      <c r="O39" s="100"/>
      <c r="P39" s="100"/>
      <c r="Q39" s="100"/>
      <c r="R39" s="100"/>
      <c r="S39" s="100"/>
      <c r="T39" s="100"/>
      <c r="U39" s="100"/>
      <c r="V39" s="100"/>
      <c r="W39" s="100"/>
      <c r="X39" s="92">
        <v>6.8413892452237599E-2</v>
      </c>
      <c r="Y39" s="92"/>
      <c r="Z39" s="92"/>
      <c r="AA39" s="92"/>
      <c r="AB39" s="92"/>
      <c r="AC39" s="92"/>
      <c r="AD39" s="92"/>
      <c r="AE39" s="92"/>
      <c r="AF39" s="92"/>
      <c r="AG39" s="92"/>
      <c r="AH39" s="92"/>
      <c r="AI39" s="94">
        <v>26578</v>
      </c>
      <c r="AJ39" s="94"/>
      <c r="AK39" s="94"/>
      <c r="AL39" s="94"/>
      <c r="AM39" s="94"/>
      <c r="AN39" s="94"/>
      <c r="AO39" s="94"/>
      <c r="AP39" s="94"/>
      <c r="AQ39" s="94"/>
      <c r="AR39" s="92">
        <v>9.1582589039585396E-2</v>
      </c>
      <c r="AS39" s="92"/>
    </row>
    <row r="40" spans="2:45" s="1" customFormat="1" ht="10.65" customHeight="1" x14ac:dyDescent="0.15">
      <c r="B40" s="99" t="s">
        <v>1143</v>
      </c>
      <c r="C40" s="99"/>
      <c r="D40" s="99"/>
      <c r="E40" s="99"/>
      <c r="F40" s="99"/>
      <c r="G40" s="99"/>
      <c r="H40" s="99"/>
      <c r="I40" s="99"/>
      <c r="J40" s="99"/>
      <c r="K40" s="99"/>
      <c r="L40" s="100">
        <v>850241601.79000401</v>
      </c>
      <c r="M40" s="100"/>
      <c r="N40" s="100"/>
      <c r="O40" s="100"/>
      <c r="P40" s="100"/>
      <c r="Q40" s="100"/>
      <c r="R40" s="100"/>
      <c r="S40" s="100"/>
      <c r="T40" s="100"/>
      <c r="U40" s="100"/>
      <c r="V40" s="100"/>
      <c r="W40" s="100"/>
      <c r="X40" s="92">
        <v>3.9736694740453098E-2</v>
      </c>
      <c r="Y40" s="92"/>
      <c r="Z40" s="92"/>
      <c r="AA40" s="92"/>
      <c r="AB40" s="92"/>
      <c r="AC40" s="92"/>
      <c r="AD40" s="92"/>
      <c r="AE40" s="92"/>
      <c r="AF40" s="92"/>
      <c r="AG40" s="92"/>
      <c r="AH40" s="92"/>
      <c r="AI40" s="94">
        <v>17820</v>
      </c>
      <c r="AJ40" s="94"/>
      <c r="AK40" s="94"/>
      <c r="AL40" s="94"/>
      <c r="AM40" s="94"/>
      <c r="AN40" s="94"/>
      <c r="AO40" s="94"/>
      <c r="AP40" s="94"/>
      <c r="AQ40" s="94"/>
      <c r="AR40" s="92">
        <v>6.1404234204432702E-2</v>
      </c>
      <c r="AS40" s="92"/>
    </row>
    <row r="41" spans="2:45" s="1" customFormat="1" ht="10.65" customHeight="1" x14ac:dyDescent="0.15">
      <c r="B41" s="99" t="s">
        <v>1142</v>
      </c>
      <c r="C41" s="99"/>
      <c r="D41" s="99"/>
      <c r="E41" s="99"/>
      <c r="F41" s="99"/>
      <c r="G41" s="99"/>
      <c r="H41" s="99"/>
      <c r="I41" s="99"/>
      <c r="J41" s="99"/>
      <c r="K41" s="99"/>
      <c r="L41" s="100">
        <v>1095933904.1599901</v>
      </c>
      <c r="M41" s="100"/>
      <c r="N41" s="100"/>
      <c r="O41" s="100"/>
      <c r="P41" s="100"/>
      <c r="Q41" s="100"/>
      <c r="R41" s="100"/>
      <c r="S41" s="100"/>
      <c r="T41" s="100"/>
      <c r="U41" s="100"/>
      <c r="V41" s="100"/>
      <c r="W41" s="100"/>
      <c r="X41" s="92">
        <v>5.1219313326513201E-2</v>
      </c>
      <c r="Y41" s="92"/>
      <c r="Z41" s="92"/>
      <c r="AA41" s="92"/>
      <c r="AB41" s="92"/>
      <c r="AC41" s="92"/>
      <c r="AD41" s="92"/>
      <c r="AE41" s="92"/>
      <c r="AF41" s="92"/>
      <c r="AG41" s="92"/>
      <c r="AH41" s="92"/>
      <c r="AI41" s="94">
        <v>28376</v>
      </c>
      <c r="AJ41" s="94"/>
      <c r="AK41" s="94"/>
      <c r="AL41" s="94"/>
      <c r="AM41" s="94"/>
      <c r="AN41" s="94"/>
      <c r="AO41" s="94"/>
      <c r="AP41" s="94"/>
      <c r="AQ41" s="94"/>
      <c r="AR41" s="92">
        <v>9.7778145330245897E-2</v>
      </c>
      <c r="AS41" s="92"/>
    </row>
    <row r="42" spans="2:45" s="1" customFormat="1" ht="10.65" customHeight="1" x14ac:dyDescent="0.15">
      <c r="B42" s="99" t="s">
        <v>1141</v>
      </c>
      <c r="C42" s="99"/>
      <c r="D42" s="99"/>
      <c r="E42" s="99"/>
      <c r="F42" s="99"/>
      <c r="G42" s="99"/>
      <c r="H42" s="99"/>
      <c r="I42" s="99"/>
      <c r="J42" s="99"/>
      <c r="K42" s="99"/>
      <c r="L42" s="100">
        <v>496252872.080001</v>
      </c>
      <c r="M42" s="100"/>
      <c r="N42" s="100"/>
      <c r="O42" s="100"/>
      <c r="P42" s="100"/>
      <c r="Q42" s="100"/>
      <c r="R42" s="100"/>
      <c r="S42" s="100"/>
      <c r="T42" s="100"/>
      <c r="U42" s="100"/>
      <c r="V42" s="100"/>
      <c r="W42" s="100"/>
      <c r="X42" s="92">
        <v>2.3192759387921001E-2</v>
      </c>
      <c r="Y42" s="92"/>
      <c r="Z42" s="92"/>
      <c r="AA42" s="92"/>
      <c r="AB42" s="92"/>
      <c r="AC42" s="92"/>
      <c r="AD42" s="92"/>
      <c r="AE42" s="92"/>
      <c r="AF42" s="92"/>
      <c r="AG42" s="92"/>
      <c r="AH42" s="92"/>
      <c r="AI42" s="94">
        <v>13011</v>
      </c>
      <c r="AJ42" s="94"/>
      <c r="AK42" s="94"/>
      <c r="AL42" s="94"/>
      <c r="AM42" s="94"/>
      <c r="AN42" s="94"/>
      <c r="AO42" s="94"/>
      <c r="AP42" s="94"/>
      <c r="AQ42" s="94"/>
      <c r="AR42" s="92">
        <v>4.4833360899768401E-2</v>
      </c>
      <c r="AS42" s="92"/>
    </row>
    <row r="43" spans="2:45" s="1" customFormat="1" ht="10.65" customHeight="1" x14ac:dyDescent="0.15">
      <c r="B43" s="99" t="s">
        <v>1140</v>
      </c>
      <c r="C43" s="99"/>
      <c r="D43" s="99"/>
      <c r="E43" s="99"/>
      <c r="F43" s="99"/>
      <c r="G43" s="99"/>
      <c r="H43" s="99"/>
      <c r="I43" s="99"/>
      <c r="J43" s="99"/>
      <c r="K43" s="99"/>
      <c r="L43" s="100">
        <v>122028566.87</v>
      </c>
      <c r="M43" s="100"/>
      <c r="N43" s="100"/>
      <c r="O43" s="100"/>
      <c r="P43" s="100"/>
      <c r="Q43" s="100"/>
      <c r="R43" s="100"/>
      <c r="S43" s="100"/>
      <c r="T43" s="100"/>
      <c r="U43" s="100"/>
      <c r="V43" s="100"/>
      <c r="W43" s="100"/>
      <c r="X43" s="92">
        <v>5.7030988616877699E-3</v>
      </c>
      <c r="Y43" s="92"/>
      <c r="Z43" s="92"/>
      <c r="AA43" s="92"/>
      <c r="AB43" s="92"/>
      <c r="AC43" s="92"/>
      <c r="AD43" s="92"/>
      <c r="AE43" s="92"/>
      <c r="AF43" s="92"/>
      <c r="AG43" s="92"/>
      <c r="AH43" s="92"/>
      <c r="AI43" s="94">
        <v>3195</v>
      </c>
      <c r="AJ43" s="94"/>
      <c r="AK43" s="94"/>
      <c r="AL43" s="94"/>
      <c r="AM43" s="94"/>
      <c r="AN43" s="94"/>
      <c r="AO43" s="94"/>
      <c r="AP43" s="94"/>
      <c r="AQ43" s="94"/>
      <c r="AR43" s="92">
        <v>1.1009345021501801E-2</v>
      </c>
      <c r="AS43" s="92"/>
    </row>
    <row r="44" spans="2:45" s="1" customFormat="1" ht="10.65" customHeight="1" x14ac:dyDescent="0.15">
      <c r="B44" s="99" t="s">
        <v>1139</v>
      </c>
      <c r="C44" s="99"/>
      <c r="D44" s="99"/>
      <c r="E44" s="99"/>
      <c r="F44" s="99"/>
      <c r="G44" s="99"/>
      <c r="H44" s="99"/>
      <c r="I44" s="99"/>
      <c r="J44" s="99"/>
      <c r="K44" s="99"/>
      <c r="L44" s="100">
        <v>44768236.210000001</v>
      </c>
      <c r="M44" s="100"/>
      <c r="N44" s="100"/>
      <c r="O44" s="100"/>
      <c r="P44" s="100"/>
      <c r="Q44" s="100"/>
      <c r="R44" s="100"/>
      <c r="S44" s="100"/>
      <c r="T44" s="100"/>
      <c r="U44" s="100"/>
      <c r="V44" s="100"/>
      <c r="W44" s="100"/>
      <c r="X44" s="92">
        <v>2.0922779273562699E-3</v>
      </c>
      <c r="Y44" s="92"/>
      <c r="Z44" s="92"/>
      <c r="AA44" s="92"/>
      <c r="AB44" s="92"/>
      <c r="AC44" s="92"/>
      <c r="AD44" s="92"/>
      <c r="AE44" s="92"/>
      <c r="AF44" s="92"/>
      <c r="AG44" s="92"/>
      <c r="AH44" s="92"/>
      <c r="AI44" s="94">
        <v>1374</v>
      </c>
      <c r="AJ44" s="94"/>
      <c r="AK44" s="94"/>
      <c r="AL44" s="94"/>
      <c r="AM44" s="94"/>
      <c r="AN44" s="94"/>
      <c r="AO44" s="94"/>
      <c r="AP44" s="94"/>
      <c r="AQ44" s="94"/>
      <c r="AR44" s="92">
        <v>4.7345352299040704E-3</v>
      </c>
      <c r="AS44" s="92"/>
    </row>
    <row r="45" spans="2:45" s="1" customFormat="1" ht="10.65" customHeight="1" x14ac:dyDescent="0.15">
      <c r="B45" s="99" t="s">
        <v>1138</v>
      </c>
      <c r="C45" s="99"/>
      <c r="D45" s="99"/>
      <c r="E45" s="99"/>
      <c r="F45" s="99"/>
      <c r="G45" s="99"/>
      <c r="H45" s="99"/>
      <c r="I45" s="99"/>
      <c r="J45" s="99"/>
      <c r="K45" s="99"/>
      <c r="L45" s="100">
        <v>29448484.170000002</v>
      </c>
      <c r="M45" s="100"/>
      <c r="N45" s="100"/>
      <c r="O45" s="100"/>
      <c r="P45" s="100"/>
      <c r="Q45" s="100"/>
      <c r="R45" s="100"/>
      <c r="S45" s="100"/>
      <c r="T45" s="100"/>
      <c r="U45" s="100"/>
      <c r="V45" s="100"/>
      <c r="W45" s="100"/>
      <c r="X45" s="92">
        <v>1.3762975412738899E-3</v>
      </c>
      <c r="Y45" s="92"/>
      <c r="Z45" s="92"/>
      <c r="AA45" s="92"/>
      <c r="AB45" s="92"/>
      <c r="AC45" s="92"/>
      <c r="AD45" s="92"/>
      <c r="AE45" s="92"/>
      <c r="AF45" s="92"/>
      <c r="AG45" s="92"/>
      <c r="AH45" s="92"/>
      <c r="AI45" s="94">
        <v>1035</v>
      </c>
      <c r="AJ45" s="94"/>
      <c r="AK45" s="94"/>
      <c r="AL45" s="94"/>
      <c r="AM45" s="94"/>
      <c r="AN45" s="94"/>
      <c r="AO45" s="94"/>
      <c r="AP45" s="94"/>
      <c r="AQ45" s="94"/>
      <c r="AR45" s="92">
        <v>3.5664075421766501E-3</v>
      </c>
      <c r="AS45" s="92"/>
    </row>
    <row r="46" spans="2:45" s="1" customFormat="1" ht="10.65" customHeight="1" x14ac:dyDescent="0.15">
      <c r="B46" s="99" t="s">
        <v>1137</v>
      </c>
      <c r="C46" s="99"/>
      <c r="D46" s="99"/>
      <c r="E46" s="99"/>
      <c r="F46" s="99"/>
      <c r="G46" s="99"/>
      <c r="H46" s="99"/>
      <c r="I46" s="99"/>
      <c r="J46" s="99"/>
      <c r="K46" s="99"/>
      <c r="L46" s="100">
        <v>91219813.739999995</v>
      </c>
      <c r="M46" s="100"/>
      <c r="N46" s="100"/>
      <c r="O46" s="100"/>
      <c r="P46" s="100"/>
      <c r="Q46" s="100"/>
      <c r="R46" s="100"/>
      <c r="S46" s="100"/>
      <c r="T46" s="100"/>
      <c r="U46" s="100"/>
      <c r="V46" s="100"/>
      <c r="W46" s="100"/>
      <c r="X46" s="92">
        <v>4.2632281050893903E-3</v>
      </c>
      <c r="Y46" s="92"/>
      <c r="Z46" s="92"/>
      <c r="AA46" s="92"/>
      <c r="AB46" s="92"/>
      <c r="AC46" s="92"/>
      <c r="AD46" s="92"/>
      <c r="AE46" s="92"/>
      <c r="AF46" s="92"/>
      <c r="AG46" s="92"/>
      <c r="AH46" s="92"/>
      <c r="AI46" s="94">
        <v>4258</v>
      </c>
      <c r="AJ46" s="94"/>
      <c r="AK46" s="94"/>
      <c r="AL46" s="94"/>
      <c r="AM46" s="94"/>
      <c r="AN46" s="94"/>
      <c r="AO46" s="94"/>
      <c r="AP46" s="94"/>
      <c r="AQ46" s="94"/>
      <c r="AR46" s="92">
        <v>1.4672235086558599E-2</v>
      </c>
      <c r="AS46" s="92"/>
    </row>
    <row r="47" spans="2:45" s="1" customFormat="1" ht="10.65" customHeight="1" x14ac:dyDescent="0.15">
      <c r="B47" s="99" t="s">
        <v>1136</v>
      </c>
      <c r="C47" s="99"/>
      <c r="D47" s="99"/>
      <c r="E47" s="99"/>
      <c r="F47" s="99"/>
      <c r="G47" s="99"/>
      <c r="H47" s="99"/>
      <c r="I47" s="99"/>
      <c r="J47" s="99"/>
      <c r="K47" s="99"/>
      <c r="L47" s="100">
        <v>157790436.58000001</v>
      </c>
      <c r="M47" s="100"/>
      <c r="N47" s="100"/>
      <c r="O47" s="100"/>
      <c r="P47" s="100"/>
      <c r="Q47" s="100"/>
      <c r="R47" s="100"/>
      <c r="S47" s="100"/>
      <c r="T47" s="100"/>
      <c r="U47" s="100"/>
      <c r="V47" s="100"/>
      <c r="W47" s="100"/>
      <c r="X47" s="92">
        <v>7.3744573285310601E-3</v>
      </c>
      <c r="Y47" s="92"/>
      <c r="Z47" s="92"/>
      <c r="AA47" s="92"/>
      <c r="AB47" s="92"/>
      <c r="AC47" s="92"/>
      <c r="AD47" s="92"/>
      <c r="AE47" s="92"/>
      <c r="AF47" s="92"/>
      <c r="AG47" s="92"/>
      <c r="AH47" s="92"/>
      <c r="AI47" s="94">
        <v>4493</v>
      </c>
      <c r="AJ47" s="94"/>
      <c r="AK47" s="94"/>
      <c r="AL47" s="94"/>
      <c r="AM47" s="94"/>
      <c r="AN47" s="94"/>
      <c r="AO47" s="94"/>
      <c r="AP47" s="94"/>
      <c r="AQ47" s="94"/>
      <c r="AR47" s="92">
        <v>1.5481999117874101E-2</v>
      </c>
      <c r="AS47" s="92"/>
    </row>
    <row r="48" spans="2:45" s="1" customFormat="1" ht="10.65" customHeight="1" x14ac:dyDescent="0.15">
      <c r="B48" s="99" t="s">
        <v>1135</v>
      </c>
      <c r="C48" s="99"/>
      <c r="D48" s="99"/>
      <c r="E48" s="99"/>
      <c r="F48" s="99"/>
      <c r="G48" s="99"/>
      <c r="H48" s="99"/>
      <c r="I48" s="99"/>
      <c r="J48" s="99"/>
      <c r="K48" s="99"/>
      <c r="L48" s="100">
        <v>84925589.890000194</v>
      </c>
      <c r="M48" s="100"/>
      <c r="N48" s="100"/>
      <c r="O48" s="100"/>
      <c r="P48" s="100"/>
      <c r="Q48" s="100"/>
      <c r="R48" s="100"/>
      <c r="S48" s="100"/>
      <c r="T48" s="100"/>
      <c r="U48" s="100"/>
      <c r="V48" s="100"/>
      <c r="W48" s="100"/>
      <c r="X48" s="92">
        <v>3.9690627158294901E-3</v>
      </c>
      <c r="Y48" s="92"/>
      <c r="Z48" s="92"/>
      <c r="AA48" s="92"/>
      <c r="AB48" s="92"/>
      <c r="AC48" s="92"/>
      <c r="AD48" s="92"/>
      <c r="AE48" s="92"/>
      <c r="AF48" s="92"/>
      <c r="AG48" s="92"/>
      <c r="AH48" s="92"/>
      <c r="AI48" s="94">
        <v>2644</v>
      </c>
      <c r="AJ48" s="94"/>
      <c r="AK48" s="94"/>
      <c r="AL48" s="94"/>
      <c r="AM48" s="94"/>
      <c r="AN48" s="94"/>
      <c r="AO48" s="94"/>
      <c r="AP48" s="94"/>
      <c r="AQ48" s="94"/>
      <c r="AR48" s="92">
        <v>9.1107068033961808E-3</v>
      </c>
      <c r="AS48" s="92"/>
    </row>
    <row r="49" spans="2:45" s="1" customFormat="1" ht="10.65" customHeight="1" x14ac:dyDescent="0.15">
      <c r="B49" s="99" t="s">
        <v>1134</v>
      </c>
      <c r="C49" s="99"/>
      <c r="D49" s="99"/>
      <c r="E49" s="99"/>
      <c r="F49" s="99"/>
      <c r="G49" s="99"/>
      <c r="H49" s="99"/>
      <c r="I49" s="99"/>
      <c r="J49" s="99"/>
      <c r="K49" s="99"/>
      <c r="L49" s="100">
        <v>9538996.4100000001</v>
      </c>
      <c r="M49" s="100"/>
      <c r="N49" s="100"/>
      <c r="O49" s="100"/>
      <c r="P49" s="100"/>
      <c r="Q49" s="100"/>
      <c r="R49" s="100"/>
      <c r="S49" s="100"/>
      <c r="T49" s="100"/>
      <c r="U49" s="100"/>
      <c r="V49" s="100"/>
      <c r="W49" s="100"/>
      <c r="X49" s="92">
        <v>4.4581232872684898E-4</v>
      </c>
      <c r="Y49" s="92"/>
      <c r="Z49" s="92"/>
      <c r="AA49" s="92"/>
      <c r="AB49" s="92"/>
      <c r="AC49" s="92"/>
      <c r="AD49" s="92"/>
      <c r="AE49" s="92"/>
      <c r="AF49" s="92"/>
      <c r="AG49" s="92"/>
      <c r="AH49" s="92"/>
      <c r="AI49" s="94">
        <v>398</v>
      </c>
      <c r="AJ49" s="94"/>
      <c r="AK49" s="94"/>
      <c r="AL49" s="94"/>
      <c r="AM49" s="94"/>
      <c r="AN49" s="94"/>
      <c r="AO49" s="94"/>
      <c r="AP49" s="94"/>
      <c r="AQ49" s="94"/>
      <c r="AR49" s="92">
        <v>1.3714301466534299E-3</v>
      </c>
      <c r="AS49" s="92"/>
    </row>
    <row r="50" spans="2:45" s="1" customFormat="1" ht="10.65" customHeight="1" x14ac:dyDescent="0.15">
      <c r="B50" s="99" t="s">
        <v>1249</v>
      </c>
      <c r="C50" s="99"/>
      <c r="D50" s="99"/>
      <c r="E50" s="99"/>
      <c r="F50" s="99"/>
      <c r="G50" s="99"/>
      <c r="H50" s="99"/>
      <c r="I50" s="99"/>
      <c r="J50" s="99"/>
      <c r="K50" s="99"/>
      <c r="L50" s="100">
        <v>9555957.2300000098</v>
      </c>
      <c r="M50" s="100"/>
      <c r="N50" s="100"/>
      <c r="O50" s="100"/>
      <c r="P50" s="100"/>
      <c r="Q50" s="100"/>
      <c r="R50" s="100"/>
      <c r="S50" s="100"/>
      <c r="T50" s="100"/>
      <c r="U50" s="100"/>
      <c r="V50" s="100"/>
      <c r="W50" s="100"/>
      <c r="X50" s="92">
        <v>4.4660500568533901E-4</v>
      </c>
      <c r="Y50" s="92"/>
      <c r="Z50" s="92"/>
      <c r="AA50" s="92"/>
      <c r="AB50" s="92"/>
      <c r="AC50" s="92"/>
      <c r="AD50" s="92"/>
      <c r="AE50" s="92"/>
      <c r="AF50" s="92"/>
      <c r="AG50" s="92"/>
      <c r="AH50" s="92"/>
      <c r="AI50" s="94">
        <v>262</v>
      </c>
      <c r="AJ50" s="94"/>
      <c r="AK50" s="94"/>
      <c r="AL50" s="94"/>
      <c r="AM50" s="94"/>
      <c r="AN50" s="94"/>
      <c r="AO50" s="94"/>
      <c r="AP50" s="94"/>
      <c r="AQ50" s="94"/>
      <c r="AR50" s="92">
        <v>9.0280074980703497E-4</v>
      </c>
      <c r="AS50" s="92"/>
    </row>
    <row r="51" spans="2:45" s="1" customFormat="1" ht="10.65" customHeight="1" x14ac:dyDescent="0.15">
      <c r="B51" s="99" t="s">
        <v>1248</v>
      </c>
      <c r="C51" s="99"/>
      <c r="D51" s="99"/>
      <c r="E51" s="99"/>
      <c r="F51" s="99"/>
      <c r="G51" s="99"/>
      <c r="H51" s="99"/>
      <c r="I51" s="99"/>
      <c r="J51" s="99"/>
      <c r="K51" s="99"/>
      <c r="L51" s="100">
        <v>10039486.939999999</v>
      </c>
      <c r="M51" s="100"/>
      <c r="N51" s="100"/>
      <c r="O51" s="100"/>
      <c r="P51" s="100"/>
      <c r="Q51" s="100"/>
      <c r="R51" s="100"/>
      <c r="S51" s="100"/>
      <c r="T51" s="100"/>
      <c r="U51" s="100"/>
      <c r="V51" s="100"/>
      <c r="W51" s="100"/>
      <c r="X51" s="92">
        <v>4.6920313831465098E-4</v>
      </c>
      <c r="Y51" s="92"/>
      <c r="Z51" s="92"/>
      <c r="AA51" s="92"/>
      <c r="AB51" s="92"/>
      <c r="AC51" s="92"/>
      <c r="AD51" s="92"/>
      <c r="AE51" s="92"/>
      <c r="AF51" s="92"/>
      <c r="AG51" s="92"/>
      <c r="AH51" s="92"/>
      <c r="AI51" s="94">
        <v>489</v>
      </c>
      <c r="AJ51" s="94"/>
      <c r="AK51" s="94"/>
      <c r="AL51" s="94"/>
      <c r="AM51" s="94"/>
      <c r="AN51" s="94"/>
      <c r="AO51" s="94"/>
      <c r="AP51" s="94"/>
      <c r="AQ51" s="94"/>
      <c r="AR51" s="92">
        <v>1.6849983460138899E-3</v>
      </c>
      <c r="AS51" s="92"/>
    </row>
    <row r="52" spans="2:45" s="1" customFormat="1" ht="10.65" customHeight="1" x14ac:dyDescent="0.15">
      <c r="B52" s="99" t="s">
        <v>1247</v>
      </c>
      <c r="C52" s="99"/>
      <c r="D52" s="99"/>
      <c r="E52" s="99"/>
      <c r="F52" s="99"/>
      <c r="G52" s="99"/>
      <c r="H52" s="99"/>
      <c r="I52" s="99"/>
      <c r="J52" s="99"/>
      <c r="K52" s="99"/>
      <c r="L52" s="100">
        <v>25755941.969999999</v>
      </c>
      <c r="M52" s="100"/>
      <c r="N52" s="100"/>
      <c r="O52" s="100"/>
      <c r="P52" s="100"/>
      <c r="Q52" s="100"/>
      <c r="R52" s="100"/>
      <c r="S52" s="100"/>
      <c r="T52" s="100"/>
      <c r="U52" s="100"/>
      <c r="V52" s="100"/>
      <c r="W52" s="100"/>
      <c r="X52" s="92">
        <v>1.2037237435336501E-3</v>
      </c>
      <c r="Y52" s="92"/>
      <c r="Z52" s="92"/>
      <c r="AA52" s="92"/>
      <c r="AB52" s="92"/>
      <c r="AC52" s="92"/>
      <c r="AD52" s="92"/>
      <c r="AE52" s="92"/>
      <c r="AF52" s="92"/>
      <c r="AG52" s="92"/>
      <c r="AH52" s="92"/>
      <c r="AI52" s="94">
        <v>992</v>
      </c>
      <c r="AJ52" s="94"/>
      <c r="AK52" s="94"/>
      <c r="AL52" s="94"/>
      <c r="AM52" s="94"/>
      <c r="AN52" s="94"/>
      <c r="AO52" s="94"/>
      <c r="AP52" s="94"/>
      <c r="AQ52" s="94"/>
      <c r="AR52" s="92">
        <v>3.41823795346786E-3</v>
      </c>
      <c r="AS52" s="92"/>
    </row>
    <row r="53" spans="2:45" s="1" customFormat="1" ht="10.65" customHeight="1" x14ac:dyDescent="0.15">
      <c r="B53" s="99" t="s">
        <v>1246</v>
      </c>
      <c r="C53" s="99"/>
      <c r="D53" s="99"/>
      <c r="E53" s="99"/>
      <c r="F53" s="99"/>
      <c r="G53" s="99"/>
      <c r="H53" s="99"/>
      <c r="I53" s="99"/>
      <c r="J53" s="99"/>
      <c r="K53" s="99"/>
      <c r="L53" s="100">
        <v>8169424.6599999899</v>
      </c>
      <c r="M53" s="100"/>
      <c r="N53" s="100"/>
      <c r="O53" s="100"/>
      <c r="P53" s="100"/>
      <c r="Q53" s="100"/>
      <c r="R53" s="100"/>
      <c r="S53" s="100"/>
      <c r="T53" s="100"/>
      <c r="U53" s="100"/>
      <c r="V53" s="100"/>
      <c r="W53" s="100"/>
      <c r="X53" s="92">
        <v>3.81804340361749E-4</v>
      </c>
      <c r="Y53" s="92"/>
      <c r="Z53" s="92"/>
      <c r="AA53" s="92"/>
      <c r="AB53" s="92"/>
      <c r="AC53" s="92"/>
      <c r="AD53" s="92"/>
      <c r="AE53" s="92"/>
      <c r="AF53" s="92"/>
      <c r="AG53" s="92"/>
      <c r="AH53" s="92"/>
      <c r="AI53" s="94">
        <v>417</v>
      </c>
      <c r="AJ53" s="94"/>
      <c r="AK53" s="94"/>
      <c r="AL53" s="94"/>
      <c r="AM53" s="94"/>
      <c r="AN53" s="94"/>
      <c r="AO53" s="94"/>
      <c r="AP53" s="94"/>
      <c r="AQ53" s="94"/>
      <c r="AR53" s="92">
        <v>1.43690043003639E-3</v>
      </c>
      <c r="AS53" s="92"/>
    </row>
    <row r="54" spans="2:45" s="1" customFormat="1" ht="10.65" customHeight="1" x14ac:dyDescent="0.15">
      <c r="B54" s="99" t="s">
        <v>1245</v>
      </c>
      <c r="C54" s="99"/>
      <c r="D54" s="99"/>
      <c r="E54" s="99"/>
      <c r="F54" s="99"/>
      <c r="G54" s="99"/>
      <c r="H54" s="99"/>
      <c r="I54" s="99"/>
      <c r="J54" s="99"/>
      <c r="K54" s="99"/>
      <c r="L54" s="100">
        <v>2293802.7799999998</v>
      </c>
      <c r="M54" s="100"/>
      <c r="N54" s="100"/>
      <c r="O54" s="100"/>
      <c r="P54" s="100"/>
      <c r="Q54" s="100"/>
      <c r="R54" s="100"/>
      <c r="S54" s="100"/>
      <c r="T54" s="100"/>
      <c r="U54" s="100"/>
      <c r="V54" s="100"/>
      <c r="W54" s="100"/>
      <c r="X54" s="92">
        <v>1.07202635899925E-4</v>
      </c>
      <c r="Y54" s="92"/>
      <c r="Z54" s="92"/>
      <c r="AA54" s="92"/>
      <c r="AB54" s="92"/>
      <c r="AC54" s="92"/>
      <c r="AD54" s="92"/>
      <c r="AE54" s="92"/>
      <c r="AF54" s="92"/>
      <c r="AG54" s="92"/>
      <c r="AH54" s="92"/>
      <c r="AI54" s="94">
        <v>118</v>
      </c>
      <c r="AJ54" s="94"/>
      <c r="AK54" s="94"/>
      <c r="AL54" s="94"/>
      <c r="AM54" s="94"/>
      <c r="AN54" s="94"/>
      <c r="AO54" s="94"/>
      <c r="AP54" s="94"/>
      <c r="AQ54" s="94"/>
      <c r="AR54" s="92">
        <v>4.0660491785202298E-4</v>
      </c>
      <c r="AS54" s="92"/>
    </row>
    <row r="55" spans="2:45" s="1" customFormat="1" ht="10.65" customHeight="1" x14ac:dyDescent="0.15">
      <c r="B55" s="99" t="s">
        <v>1244</v>
      </c>
      <c r="C55" s="99"/>
      <c r="D55" s="99"/>
      <c r="E55" s="99"/>
      <c r="F55" s="99"/>
      <c r="G55" s="99"/>
      <c r="H55" s="99"/>
      <c r="I55" s="99"/>
      <c r="J55" s="99"/>
      <c r="K55" s="99"/>
      <c r="L55" s="100">
        <v>520948.25</v>
      </c>
      <c r="M55" s="100"/>
      <c r="N55" s="100"/>
      <c r="O55" s="100"/>
      <c r="P55" s="100"/>
      <c r="Q55" s="100"/>
      <c r="R55" s="100"/>
      <c r="S55" s="100"/>
      <c r="T55" s="100"/>
      <c r="U55" s="100"/>
      <c r="V55" s="100"/>
      <c r="W55" s="100"/>
      <c r="X55" s="92">
        <v>2.4346916855446901E-5</v>
      </c>
      <c r="Y55" s="92"/>
      <c r="Z55" s="92"/>
      <c r="AA55" s="92"/>
      <c r="AB55" s="92"/>
      <c r="AC55" s="92"/>
      <c r="AD55" s="92"/>
      <c r="AE55" s="92"/>
      <c r="AF55" s="92"/>
      <c r="AG55" s="92"/>
      <c r="AH55" s="92"/>
      <c r="AI55" s="94">
        <v>52</v>
      </c>
      <c r="AJ55" s="94"/>
      <c r="AK55" s="94"/>
      <c r="AL55" s="94"/>
      <c r="AM55" s="94"/>
      <c r="AN55" s="94"/>
      <c r="AO55" s="94"/>
      <c r="AP55" s="94"/>
      <c r="AQ55" s="94"/>
      <c r="AR55" s="92">
        <v>1.7918182820597601E-4</v>
      </c>
      <c r="AS55" s="92"/>
    </row>
    <row r="56" spans="2:45" s="1" customFormat="1" ht="10.65" customHeight="1" x14ac:dyDescent="0.15">
      <c r="B56" s="99" t="s">
        <v>1243</v>
      </c>
      <c r="C56" s="99"/>
      <c r="D56" s="99"/>
      <c r="E56" s="99"/>
      <c r="F56" s="99"/>
      <c r="G56" s="99"/>
      <c r="H56" s="99"/>
      <c r="I56" s="99"/>
      <c r="J56" s="99"/>
      <c r="K56" s="99"/>
      <c r="L56" s="100">
        <v>38583.919999999998</v>
      </c>
      <c r="M56" s="100"/>
      <c r="N56" s="100"/>
      <c r="O56" s="100"/>
      <c r="P56" s="100"/>
      <c r="Q56" s="100"/>
      <c r="R56" s="100"/>
      <c r="S56" s="100"/>
      <c r="T56" s="100"/>
      <c r="U56" s="100"/>
      <c r="V56" s="100"/>
      <c r="W56" s="100"/>
      <c r="X56" s="92">
        <v>1.8032491561248501E-6</v>
      </c>
      <c r="Y56" s="92"/>
      <c r="Z56" s="92"/>
      <c r="AA56" s="92"/>
      <c r="AB56" s="92"/>
      <c r="AC56" s="92"/>
      <c r="AD56" s="92"/>
      <c r="AE56" s="92"/>
      <c r="AF56" s="92"/>
      <c r="AG56" s="92"/>
      <c r="AH56" s="92"/>
      <c r="AI56" s="94">
        <v>19</v>
      </c>
      <c r="AJ56" s="94"/>
      <c r="AK56" s="94"/>
      <c r="AL56" s="94"/>
      <c r="AM56" s="94"/>
      <c r="AN56" s="94"/>
      <c r="AO56" s="94"/>
      <c r="AP56" s="94"/>
      <c r="AQ56" s="94"/>
      <c r="AR56" s="92">
        <v>6.5470283382952895E-5</v>
      </c>
      <c r="AS56" s="92"/>
    </row>
    <row r="57" spans="2:45" s="1" customFormat="1" ht="10.65" customHeight="1" x14ac:dyDescent="0.15">
      <c r="B57" s="99" t="s">
        <v>1238</v>
      </c>
      <c r="C57" s="99"/>
      <c r="D57" s="99"/>
      <c r="E57" s="99"/>
      <c r="F57" s="99"/>
      <c r="G57" s="99"/>
      <c r="H57" s="99"/>
      <c r="I57" s="99"/>
      <c r="J57" s="99"/>
      <c r="K57" s="99"/>
      <c r="L57" s="100">
        <v>4715.6000000000004</v>
      </c>
      <c r="M57" s="100"/>
      <c r="N57" s="100"/>
      <c r="O57" s="100"/>
      <c r="P57" s="100"/>
      <c r="Q57" s="100"/>
      <c r="R57" s="100"/>
      <c r="S57" s="100"/>
      <c r="T57" s="100"/>
      <c r="U57" s="100"/>
      <c r="V57" s="100"/>
      <c r="W57" s="100"/>
      <c r="X57" s="92">
        <v>2.2038719032753401E-7</v>
      </c>
      <c r="Y57" s="92"/>
      <c r="Z57" s="92"/>
      <c r="AA57" s="92"/>
      <c r="AB57" s="92"/>
      <c r="AC57" s="92"/>
      <c r="AD57" s="92"/>
      <c r="AE57" s="92"/>
      <c r="AF57" s="92"/>
      <c r="AG57" s="92"/>
      <c r="AH57" s="92"/>
      <c r="AI57" s="94">
        <v>2</v>
      </c>
      <c r="AJ57" s="94"/>
      <c r="AK57" s="94"/>
      <c r="AL57" s="94"/>
      <c r="AM57" s="94"/>
      <c r="AN57" s="94"/>
      <c r="AO57" s="94"/>
      <c r="AP57" s="94"/>
      <c r="AQ57" s="94"/>
      <c r="AR57" s="92">
        <v>6.8916087771529396E-6</v>
      </c>
      <c r="AS57" s="92"/>
    </row>
    <row r="58" spans="2:45" s="1" customFormat="1" ht="10.65" customHeight="1" x14ac:dyDescent="0.15">
      <c r="B58" s="99" t="s">
        <v>1240</v>
      </c>
      <c r="C58" s="99"/>
      <c r="D58" s="99"/>
      <c r="E58" s="99"/>
      <c r="F58" s="99"/>
      <c r="G58" s="99"/>
      <c r="H58" s="99"/>
      <c r="I58" s="99"/>
      <c r="J58" s="99"/>
      <c r="K58" s="99"/>
      <c r="L58" s="100">
        <v>31525.29</v>
      </c>
      <c r="M58" s="100"/>
      <c r="N58" s="100"/>
      <c r="O58" s="100"/>
      <c r="P58" s="100"/>
      <c r="Q58" s="100"/>
      <c r="R58" s="100"/>
      <c r="S58" s="100"/>
      <c r="T58" s="100"/>
      <c r="U58" s="100"/>
      <c r="V58" s="100"/>
      <c r="W58" s="100"/>
      <c r="X58" s="92">
        <v>1.47335865793551E-6</v>
      </c>
      <c r="Y58" s="92"/>
      <c r="Z58" s="92"/>
      <c r="AA58" s="92"/>
      <c r="AB58" s="92"/>
      <c r="AC58" s="92"/>
      <c r="AD58" s="92"/>
      <c r="AE58" s="92"/>
      <c r="AF58" s="92"/>
      <c r="AG58" s="92"/>
      <c r="AH58" s="92"/>
      <c r="AI58" s="94">
        <v>2</v>
      </c>
      <c r="AJ58" s="94"/>
      <c r="AK58" s="94"/>
      <c r="AL58" s="94"/>
      <c r="AM58" s="94"/>
      <c r="AN58" s="94"/>
      <c r="AO58" s="94"/>
      <c r="AP58" s="94"/>
      <c r="AQ58" s="94"/>
      <c r="AR58" s="92">
        <v>6.8916087771529396E-6</v>
      </c>
      <c r="AS58" s="92"/>
    </row>
    <row r="59" spans="2:45" s="1" customFormat="1" ht="10.65" customHeight="1" x14ac:dyDescent="0.15">
      <c r="B59" s="99" t="s">
        <v>1234</v>
      </c>
      <c r="C59" s="99"/>
      <c r="D59" s="99"/>
      <c r="E59" s="99"/>
      <c r="F59" s="99"/>
      <c r="G59" s="99"/>
      <c r="H59" s="99"/>
      <c r="I59" s="99"/>
      <c r="J59" s="99"/>
      <c r="K59" s="99"/>
      <c r="L59" s="100">
        <v>18648.04</v>
      </c>
      <c r="M59" s="100"/>
      <c r="N59" s="100"/>
      <c r="O59" s="100"/>
      <c r="P59" s="100"/>
      <c r="Q59" s="100"/>
      <c r="R59" s="100"/>
      <c r="S59" s="100"/>
      <c r="T59" s="100"/>
      <c r="U59" s="100"/>
      <c r="V59" s="100"/>
      <c r="W59" s="100"/>
      <c r="X59" s="92">
        <v>8.7153048195679504E-7</v>
      </c>
      <c r="Y59" s="92"/>
      <c r="Z59" s="92"/>
      <c r="AA59" s="92"/>
      <c r="AB59" s="92"/>
      <c r="AC59" s="92"/>
      <c r="AD59" s="92"/>
      <c r="AE59" s="92"/>
      <c r="AF59" s="92"/>
      <c r="AG59" s="92"/>
      <c r="AH59" s="92"/>
      <c r="AI59" s="94">
        <v>2</v>
      </c>
      <c r="AJ59" s="94"/>
      <c r="AK59" s="94"/>
      <c r="AL59" s="94"/>
      <c r="AM59" s="94"/>
      <c r="AN59" s="94"/>
      <c r="AO59" s="94"/>
      <c r="AP59" s="94"/>
      <c r="AQ59" s="94"/>
      <c r="AR59" s="92">
        <v>6.8916087771529396E-6</v>
      </c>
      <c r="AS59" s="92"/>
    </row>
    <row r="60" spans="2:45" s="1" customFormat="1" ht="10.65" customHeight="1" x14ac:dyDescent="0.15">
      <c r="B60" s="99" t="s">
        <v>1242</v>
      </c>
      <c r="C60" s="99"/>
      <c r="D60" s="99"/>
      <c r="E60" s="99"/>
      <c r="F60" s="99"/>
      <c r="G60" s="99"/>
      <c r="H60" s="99"/>
      <c r="I60" s="99"/>
      <c r="J60" s="99"/>
      <c r="K60" s="99"/>
      <c r="L60" s="100">
        <v>89712.75</v>
      </c>
      <c r="M60" s="100"/>
      <c r="N60" s="100"/>
      <c r="O60" s="100"/>
      <c r="P60" s="100"/>
      <c r="Q60" s="100"/>
      <c r="R60" s="100"/>
      <c r="S60" s="100"/>
      <c r="T60" s="100"/>
      <c r="U60" s="100"/>
      <c r="V60" s="100"/>
      <c r="W60" s="100"/>
      <c r="X60" s="92">
        <v>4.1927943228977104E-6</v>
      </c>
      <c r="Y60" s="92"/>
      <c r="Z60" s="92"/>
      <c r="AA60" s="92"/>
      <c r="AB60" s="92"/>
      <c r="AC60" s="92"/>
      <c r="AD60" s="92"/>
      <c r="AE60" s="92"/>
      <c r="AF60" s="92"/>
      <c r="AG60" s="92"/>
      <c r="AH60" s="92"/>
      <c r="AI60" s="94">
        <v>5</v>
      </c>
      <c r="AJ60" s="94"/>
      <c r="AK60" s="94"/>
      <c r="AL60" s="94"/>
      <c r="AM60" s="94"/>
      <c r="AN60" s="94"/>
      <c r="AO60" s="94"/>
      <c r="AP60" s="94"/>
      <c r="AQ60" s="94"/>
      <c r="AR60" s="92">
        <v>1.7229021942882299E-5</v>
      </c>
      <c r="AS60" s="92"/>
    </row>
    <row r="61" spans="2:45" s="1" customFormat="1" ht="10.65" customHeight="1" x14ac:dyDescent="0.15">
      <c r="B61" s="99" t="s">
        <v>1239</v>
      </c>
      <c r="C61" s="99"/>
      <c r="D61" s="99"/>
      <c r="E61" s="99"/>
      <c r="F61" s="99"/>
      <c r="G61" s="99"/>
      <c r="H61" s="99"/>
      <c r="I61" s="99"/>
      <c r="J61" s="99"/>
      <c r="K61" s="99"/>
      <c r="L61" s="100">
        <v>45004.36</v>
      </c>
      <c r="M61" s="100"/>
      <c r="N61" s="100"/>
      <c r="O61" s="100"/>
      <c r="P61" s="100"/>
      <c r="Q61" s="100"/>
      <c r="R61" s="100"/>
      <c r="S61" s="100"/>
      <c r="T61" s="100"/>
      <c r="U61" s="100"/>
      <c r="V61" s="100"/>
      <c r="W61" s="100"/>
      <c r="X61" s="92">
        <v>2.1033133541625302E-6</v>
      </c>
      <c r="Y61" s="92"/>
      <c r="Z61" s="92"/>
      <c r="AA61" s="92"/>
      <c r="AB61" s="92"/>
      <c r="AC61" s="92"/>
      <c r="AD61" s="92"/>
      <c r="AE61" s="92"/>
      <c r="AF61" s="92"/>
      <c r="AG61" s="92"/>
      <c r="AH61" s="92"/>
      <c r="AI61" s="94">
        <v>4</v>
      </c>
      <c r="AJ61" s="94"/>
      <c r="AK61" s="94"/>
      <c r="AL61" s="94"/>
      <c r="AM61" s="94"/>
      <c r="AN61" s="94"/>
      <c r="AO61" s="94"/>
      <c r="AP61" s="94"/>
      <c r="AQ61" s="94"/>
      <c r="AR61" s="92">
        <v>1.37832175543059E-5</v>
      </c>
      <c r="AS61" s="92"/>
    </row>
    <row r="62" spans="2:45" s="1" customFormat="1" ht="10.65" customHeight="1" x14ac:dyDescent="0.15">
      <c r="B62" s="99" t="s">
        <v>1241</v>
      </c>
      <c r="C62" s="99"/>
      <c r="D62" s="99"/>
      <c r="E62" s="99"/>
      <c r="F62" s="99"/>
      <c r="G62" s="99"/>
      <c r="H62" s="99"/>
      <c r="I62" s="99"/>
      <c r="J62" s="99"/>
      <c r="K62" s="99"/>
      <c r="L62" s="100">
        <v>136403.78</v>
      </c>
      <c r="M62" s="100"/>
      <c r="N62" s="100"/>
      <c r="O62" s="100"/>
      <c r="P62" s="100"/>
      <c r="Q62" s="100"/>
      <c r="R62" s="100"/>
      <c r="S62" s="100"/>
      <c r="T62" s="100"/>
      <c r="U62" s="100"/>
      <c r="V62" s="100"/>
      <c r="W62" s="100"/>
      <c r="X62" s="92">
        <v>6.3749354958552503E-6</v>
      </c>
      <c r="Y62" s="92"/>
      <c r="Z62" s="92"/>
      <c r="AA62" s="92"/>
      <c r="AB62" s="92"/>
      <c r="AC62" s="92"/>
      <c r="AD62" s="92"/>
      <c r="AE62" s="92"/>
      <c r="AF62" s="92"/>
      <c r="AG62" s="92"/>
      <c r="AH62" s="92"/>
      <c r="AI62" s="94">
        <v>10</v>
      </c>
      <c r="AJ62" s="94"/>
      <c r="AK62" s="94"/>
      <c r="AL62" s="94"/>
      <c r="AM62" s="94"/>
      <c r="AN62" s="94"/>
      <c r="AO62" s="94"/>
      <c r="AP62" s="94"/>
      <c r="AQ62" s="94"/>
      <c r="AR62" s="92">
        <v>3.44580438857647E-5</v>
      </c>
      <c r="AS62" s="92"/>
    </row>
    <row r="63" spans="2:45" s="1" customFormat="1" ht="12.75" customHeight="1" x14ac:dyDescent="0.15">
      <c r="B63" s="101"/>
      <c r="C63" s="101"/>
      <c r="D63" s="101"/>
      <c r="E63" s="101"/>
      <c r="F63" s="101"/>
      <c r="G63" s="101"/>
      <c r="H63" s="101"/>
      <c r="I63" s="101"/>
      <c r="J63" s="101"/>
      <c r="K63" s="101"/>
      <c r="L63" s="103">
        <v>21396887872.619999</v>
      </c>
      <c r="M63" s="103"/>
      <c r="N63" s="103"/>
      <c r="O63" s="103"/>
      <c r="P63" s="103"/>
      <c r="Q63" s="103"/>
      <c r="R63" s="103"/>
      <c r="S63" s="103"/>
      <c r="T63" s="103"/>
      <c r="U63" s="103"/>
      <c r="V63" s="103"/>
      <c r="W63" s="103"/>
      <c r="X63" s="93">
        <v>1</v>
      </c>
      <c r="Y63" s="93"/>
      <c r="Z63" s="93"/>
      <c r="AA63" s="93"/>
      <c r="AB63" s="93"/>
      <c r="AC63" s="93"/>
      <c r="AD63" s="93"/>
      <c r="AE63" s="93"/>
      <c r="AF63" s="93"/>
      <c r="AG63" s="93"/>
      <c r="AH63" s="93"/>
      <c r="AI63" s="95">
        <v>290208</v>
      </c>
      <c r="AJ63" s="95"/>
      <c r="AK63" s="95"/>
      <c r="AL63" s="95"/>
      <c r="AM63" s="95"/>
      <c r="AN63" s="95"/>
      <c r="AO63" s="95"/>
      <c r="AP63" s="95"/>
      <c r="AQ63" s="95"/>
      <c r="AR63" s="93">
        <v>1</v>
      </c>
      <c r="AS63" s="93"/>
    </row>
    <row r="64" spans="2:45" s="1" customFormat="1" ht="7.95" customHeight="1" x14ac:dyDescent="0.15"/>
    <row r="65" spans="2:47" s="1" customFormat="1" ht="19.2" customHeight="1" x14ac:dyDescent="0.15">
      <c r="B65" s="85" t="s">
        <v>1253</v>
      </c>
      <c r="C65" s="85"/>
      <c r="D65" s="85"/>
      <c r="E65" s="85"/>
      <c r="F65" s="85"/>
      <c r="G65" s="85"/>
      <c r="H65" s="85"/>
      <c r="I65" s="85"/>
      <c r="J65" s="85"/>
      <c r="K65" s="85"/>
      <c r="L65" s="85"/>
      <c r="M65" s="85"/>
      <c r="N65" s="85"/>
      <c r="O65" s="85"/>
      <c r="P65" s="85"/>
      <c r="Q65" s="85"/>
      <c r="R65" s="85"/>
      <c r="S65" s="85"/>
      <c r="T65" s="85"/>
      <c r="U65" s="85"/>
      <c r="V65" s="85"/>
      <c r="W65" s="85"/>
      <c r="X65" s="85"/>
      <c r="Y65" s="85"/>
      <c r="Z65" s="85"/>
      <c r="AA65" s="85"/>
      <c r="AB65" s="85"/>
      <c r="AC65" s="85"/>
      <c r="AD65" s="85"/>
      <c r="AE65" s="85"/>
      <c r="AF65" s="85"/>
      <c r="AG65" s="85"/>
      <c r="AH65" s="85"/>
      <c r="AI65" s="85"/>
      <c r="AJ65" s="85"/>
      <c r="AK65" s="85"/>
      <c r="AL65" s="85"/>
      <c r="AM65" s="85"/>
      <c r="AN65" s="85"/>
      <c r="AO65" s="85"/>
      <c r="AP65" s="85"/>
      <c r="AQ65" s="85"/>
      <c r="AR65" s="85"/>
      <c r="AS65" s="85"/>
      <c r="AT65" s="85"/>
      <c r="AU65" s="85"/>
    </row>
    <row r="66" spans="2:47" s="1" customFormat="1" ht="9.6" customHeight="1" x14ac:dyDescent="0.15"/>
    <row r="67" spans="2:47" s="1" customFormat="1" ht="13.35" customHeight="1" x14ac:dyDescent="0.15">
      <c r="B67" s="77" t="s">
        <v>1132</v>
      </c>
      <c r="C67" s="77"/>
      <c r="D67" s="77"/>
      <c r="E67" s="77"/>
      <c r="F67" s="77"/>
      <c r="G67" s="77"/>
      <c r="H67" s="77"/>
      <c r="I67" s="77"/>
      <c r="J67" s="77"/>
      <c r="K67" s="77"/>
      <c r="L67" s="77"/>
      <c r="M67" s="77" t="s">
        <v>1119</v>
      </c>
      <c r="N67" s="77"/>
      <c r="O67" s="77"/>
      <c r="P67" s="77"/>
      <c r="Q67" s="77"/>
      <c r="R67" s="77"/>
      <c r="S67" s="77"/>
      <c r="T67" s="77"/>
      <c r="U67" s="77"/>
      <c r="V67" s="77"/>
      <c r="W67" s="77"/>
      <c r="X67" s="77" t="s">
        <v>1117</v>
      </c>
      <c r="Y67" s="77"/>
      <c r="Z67" s="77"/>
      <c r="AA67" s="77"/>
      <c r="AB67" s="77"/>
      <c r="AC67" s="77"/>
      <c r="AD67" s="77"/>
      <c r="AE67" s="77"/>
      <c r="AF67" s="77"/>
      <c r="AG67" s="77"/>
      <c r="AH67" s="77"/>
      <c r="AI67" s="77" t="s">
        <v>1118</v>
      </c>
      <c r="AJ67" s="77"/>
      <c r="AK67" s="77"/>
      <c r="AL67" s="77"/>
      <c r="AM67" s="77"/>
      <c r="AN67" s="77"/>
      <c r="AO67" s="77" t="s">
        <v>1117</v>
      </c>
      <c r="AP67" s="77"/>
      <c r="AQ67" s="77"/>
      <c r="AR67" s="77"/>
      <c r="AS67" s="77"/>
      <c r="AT67" s="77"/>
      <c r="AU67" s="77"/>
    </row>
    <row r="68" spans="2:47" s="1" customFormat="1" ht="10.65" customHeight="1" x14ac:dyDescent="0.15">
      <c r="B68" s="99" t="s">
        <v>1252</v>
      </c>
      <c r="C68" s="99"/>
      <c r="D68" s="99"/>
      <c r="E68" s="99"/>
      <c r="F68" s="99"/>
      <c r="G68" s="99"/>
      <c r="H68" s="99"/>
      <c r="I68" s="99"/>
      <c r="J68" s="99"/>
      <c r="K68" s="99"/>
      <c r="L68" s="99"/>
      <c r="M68" s="100">
        <v>9212962</v>
      </c>
      <c r="N68" s="100"/>
      <c r="O68" s="100"/>
      <c r="P68" s="100"/>
      <c r="Q68" s="100"/>
      <c r="R68" s="100"/>
      <c r="S68" s="100"/>
      <c r="T68" s="100"/>
      <c r="U68" s="100"/>
      <c r="V68" s="100"/>
      <c r="W68" s="100"/>
      <c r="X68" s="92">
        <v>4.3057485999116398E-4</v>
      </c>
      <c r="Y68" s="92"/>
      <c r="Z68" s="92"/>
      <c r="AA68" s="92"/>
      <c r="AB68" s="92"/>
      <c r="AC68" s="92"/>
      <c r="AD68" s="92"/>
      <c r="AE68" s="92"/>
      <c r="AF68" s="92"/>
      <c r="AG68" s="92"/>
      <c r="AH68" s="92"/>
      <c r="AI68" s="94">
        <v>1416</v>
      </c>
      <c r="AJ68" s="94"/>
      <c r="AK68" s="94"/>
      <c r="AL68" s="94"/>
      <c r="AM68" s="94"/>
      <c r="AN68" s="94"/>
      <c r="AO68" s="92">
        <v>4.8792590142242801E-3</v>
      </c>
      <c r="AP68" s="92"/>
      <c r="AQ68" s="92"/>
      <c r="AR68" s="92"/>
      <c r="AS68" s="92"/>
      <c r="AT68" s="92"/>
      <c r="AU68" s="92"/>
    </row>
    <row r="69" spans="2:47" s="1" customFormat="1" ht="10.65" customHeight="1" x14ac:dyDescent="0.15">
      <c r="B69" s="99" t="s">
        <v>1250</v>
      </c>
      <c r="C69" s="99"/>
      <c r="D69" s="99"/>
      <c r="E69" s="99"/>
      <c r="F69" s="99"/>
      <c r="G69" s="99"/>
      <c r="H69" s="99"/>
      <c r="I69" s="99"/>
      <c r="J69" s="99"/>
      <c r="K69" s="99"/>
      <c r="L69" s="99"/>
      <c r="M69" s="100">
        <v>190479479.50000101</v>
      </c>
      <c r="N69" s="100"/>
      <c r="O69" s="100"/>
      <c r="P69" s="100"/>
      <c r="Q69" s="100"/>
      <c r="R69" s="100"/>
      <c r="S69" s="100"/>
      <c r="T69" s="100"/>
      <c r="U69" s="100"/>
      <c r="V69" s="100"/>
      <c r="W69" s="100"/>
      <c r="X69" s="92">
        <v>8.9022048736229105E-3</v>
      </c>
      <c r="Y69" s="92"/>
      <c r="Z69" s="92"/>
      <c r="AA69" s="92"/>
      <c r="AB69" s="92"/>
      <c r="AC69" s="92"/>
      <c r="AD69" s="92"/>
      <c r="AE69" s="92"/>
      <c r="AF69" s="92"/>
      <c r="AG69" s="92"/>
      <c r="AH69" s="92"/>
      <c r="AI69" s="94">
        <v>10237</v>
      </c>
      <c r="AJ69" s="94"/>
      <c r="AK69" s="94"/>
      <c r="AL69" s="94"/>
      <c r="AM69" s="94"/>
      <c r="AN69" s="94"/>
      <c r="AO69" s="92">
        <v>3.5274699525857302E-2</v>
      </c>
      <c r="AP69" s="92"/>
      <c r="AQ69" s="92"/>
      <c r="AR69" s="92"/>
      <c r="AS69" s="92"/>
      <c r="AT69" s="92"/>
      <c r="AU69" s="92"/>
    </row>
    <row r="70" spans="2:47" s="1" customFormat="1" ht="10.65" customHeight="1" x14ac:dyDescent="0.15">
      <c r="B70" s="99" t="s">
        <v>1129</v>
      </c>
      <c r="C70" s="99"/>
      <c r="D70" s="99"/>
      <c r="E70" s="99"/>
      <c r="F70" s="99"/>
      <c r="G70" s="99"/>
      <c r="H70" s="99"/>
      <c r="I70" s="99"/>
      <c r="J70" s="99"/>
      <c r="K70" s="99"/>
      <c r="L70" s="99"/>
      <c r="M70" s="100">
        <v>211580709.24000001</v>
      </c>
      <c r="N70" s="100"/>
      <c r="O70" s="100"/>
      <c r="P70" s="100"/>
      <c r="Q70" s="100"/>
      <c r="R70" s="100"/>
      <c r="S70" s="100"/>
      <c r="T70" s="100"/>
      <c r="U70" s="100"/>
      <c r="V70" s="100"/>
      <c r="W70" s="100"/>
      <c r="X70" s="92">
        <v>9.8883870635572396E-3</v>
      </c>
      <c r="Y70" s="92"/>
      <c r="Z70" s="92"/>
      <c r="AA70" s="92"/>
      <c r="AB70" s="92"/>
      <c r="AC70" s="92"/>
      <c r="AD70" s="92"/>
      <c r="AE70" s="92"/>
      <c r="AF70" s="92"/>
      <c r="AG70" s="92"/>
      <c r="AH70" s="92"/>
      <c r="AI70" s="94">
        <v>7860</v>
      </c>
      <c r="AJ70" s="94"/>
      <c r="AK70" s="94"/>
      <c r="AL70" s="94"/>
      <c r="AM70" s="94"/>
      <c r="AN70" s="94"/>
      <c r="AO70" s="92">
        <v>2.7084022494211098E-2</v>
      </c>
      <c r="AP70" s="92"/>
      <c r="AQ70" s="92"/>
      <c r="AR70" s="92"/>
      <c r="AS70" s="92"/>
      <c r="AT70" s="92"/>
      <c r="AU70" s="92"/>
    </row>
    <row r="71" spans="2:47" s="1" customFormat="1" ht="10.65" customHeight="1" x14ac:dyDescent="0.15">
      <c r="B71" s="99" t="s">
        <v>1128</v>
      </c>
      <c r="C71" s="99"/>
      <c r="D71" s="99"/>
      <c r="E71" s="99"/>
      <c r="F71" s="99"/>
      <c r="G71" s="99"/>
      <c r="H71" s="99"/>
      <c r="I71" s="99"/>
      <c r="J71" s="99"/>
      <c r="K71" s="99"/>
      <c r="L71" s="99"/>
      <c r="M71" s="100">
        <v>219808176.96000001</v>
      </c>
      <c r="N71" s="100"/>
      <c r="O71" s="100"/>
      <c r="P71" s="100"/>
      <c r="Q71" s="100"/>
      <c r="R71" s="100"/>
      <c r="S71" s="100"/>
      <c r="T71" s="100"/>
      <c r="U71" s="100"/>
      <c r="V71" s="100"/>
      <c r="W71" s="100"/>
      <c r="X71" s="92">
        <v>1.02729040909389E-2</v>
      </c>
      <c r="Y71" s="92"/>
      <c r="Z71" s="92"/>
      <c r="AA71" s="92"/>
      <c r="AB71" s="92"/>
      <c r="AC71" s="92"/>
      <c r="AD71" s="92"/>
      <c r="AE71" s="92"/>
      <c r="AF71" s="92"/>
      <c r="AG71" s="92"/>
      <c r="AH71" s="92"/>
      <c r="AI71" s="94">
        <v>10141</v>
      </c>
      <c r="AJ71" s="94"/>
      <c r="AK71" s="94"/>
      <c r="AL71" s="94"/>
      <c r="AM71" s="94"/>
      <c r="AN71" s="94"/>
      <c r="AO71" s="92">
        <v>3.4943902304553999E-2</v>
      </c>
      <c r="AP71" s="92"/>
      <c r="AQ71" s="92"/>
      <c r="AR71" s="92"/>
      <c r="AS71" s="92"/>
      <c r="AT71" s="92"/>
      <c r="AU71" s="92"/>
    </row>
    <row r="72" spans="2:47" s="1" customFormat="1" ht="10.65" customHeight="1" x14ac:dyDescent="0.15">
      <c r="B72" s="99" t="s">
        <v>1127</v>
      </c>
      <c r="C72" s="99"/>
      <c r="D72" s="99"/>
      <c r="E72" s="99"/>
      <c r="F72" s="99"/>
      <c r="G72" s="99"/>
      <c r="H72" s="99"/>
      <c r="I72" s="99"/>
      <c r="J72" s="99"/>
      <c r="K72" s="99"/>
      <c r="L72" s="99"/>
      <c r="M72" s="100">
        <v>377506518.409998</v>
      </c>
      <c r="N72" s="100"/>
      <c r="O72" s="100"/>
      <c r="P72" s="100"/>
      <c r="Q72" s="100"/>
      <c r="R72" s="100"/>
      <c r="S72" s="100"/>
      <c r="T72" s="100"/>
      <c r="U72" s="100"/>
      <c r="V72" s="100"/>
      <c r="W72" s="100"/>
      <c r="X72" s="92">
        <v>1.76430572827867E-2</v>
      </c>
      <c r="Y72" s="92"/>
      <c r="Z72" s="92"/>
      <c r="AA72" s="92"/>
      <c r="AB72" s="92"/>
      <c r="AC72" s="92"/>
      <c r="AD72" s="92"/>
      <c r="AE72" s="92"/>
      <c r="AF72" s="92"/>
      <c r="AG72" s="92"/>
      <c r="AH72" s="92"/>
      <c r="AI72" s="94">
        <v>14356</v>
      </c>
      <c r="AJ72" s="94"/>
      <c r="AK72" s="94"/>
      <c r="AL72" s="94"/>
      <c r="AM72" s="94"/>
      <c r="AN72" s="94"/>
      <c r="AO72" s="92">
        <v>4.9467967802403798E-2</v>
      </c>
      <c r="AP72" s="92"/>
      <c r="AQ72" s="92"/>
      <c r="AR72" s="92"/>
      <c r="AS72" s="92"/>
      <c r="AT72" s="92"/>
      <c r="AU72" s="92"/>
    </row>
    <row r="73" spans="2:47" s="1" customFormat="1" ht="10.65" customHeight="1" x14ac:dyDescent="0.15">
      <c r="B73" s="99" t="s">
        <v>1126</v>
      </c>
      <c r="C73" s="99"/>
      <c r="D73" s="99"/>
      <c r="E73" s="99"/>
      <c r="F73" s="99"/>
      <c r="G73" s="99"/>
      <c r="H73" s="99"/>
      <c r="I73" s="99"/>
      <c r="J73" s="99"/>
      <c r="K73" s="99"/>
      <c r="L73" s="99"/>
      <c r="M73" s="100">
        <v>335097778.17000002</v>
      </c>
      <c r="N73" s="100"/>
      <c r="O73" s="100"/>
      <c r="P73" s="100"/>
      <c r="Q73" s="100"/>
      <c r="R73" s="100"/>
      <c r="S73" s="100"/>
      <c r="T73" s="100"/>
      <c r="U73" s="100"/>
      <c r="V73" s="100"/>
      <c r="W73" s="100"/>
      <c r="X73" s="92">
        <v>1.56610522130557E-2</v>
      </c>
      <c r="Y73" s="92"/>
      <c r="Z73" s="92"/>
      <c r="AA73" s="92"/>
      <c r="AB73" s="92"/>
      <c r="AC73" s="92"/>
      <c r="AD73" s="92"/>
      <c r="AE73" s="92"/>
      <c r="AF73" s="92"/>
      <c r="AG73" s="92"/>
      <c r="AH73" s="92"/>
      <c r="AI73" s="94">
        <v>10938</v>
      </c>
      <c r="AJ73" s="94"/>
      <c r="AK73" s="94"/>
      <c r="AL73" s="94"/>
      <c r="AM73" s="94"/>
      <c r="AN73" s="94"/>
      <c r="AO73" s="92">
        <v>3.7690208402249403E-2</v>
      </c>
      <c r="AP73" s="92"/>
      <c r="AQ73" s="92"/>
      <c r="AR73" s="92"/>
      <c r="AS73" s="92"/>
      <c r="AT73" s="92"/>
      <c r="AU73" s="92"/>
    </row>
    <row r="74" spans="2:47" s="1" customFormat="1" ht="10.65" customHeight="1" x14ac:dyDescent="0.15">
      <c r="B74" s="99" t="s">
        <v>1125</v>
      </c>
      <c r="C74" s="99"/>
      <c r="D74" s="99"/>
      <c r="E74" s="99"/>
      <c r="F74" s="99"/>
      <c r="G74" s="99"/>
      <c r="H74" s="99"/>
      <c r="I74" s="99"/>
      <c r="J74" s="99"/>
      <c r="K74" s="99"/>
      <c r="L74" s="99"/>
      <c r="M74" s="100">
        <v>407813890.11000001</v>
      </c>
      <c r="N74" s="100"/>
      <c r="O74" s="100"/>
      <c r="P74" s="100"/>
      <c r="Q74" s="100"/>
      <c r="R74" s="100"/>
      <c r="S74" s="100"/>
      <c r="T74" s="100"/>
      <c r="U74" s="100"/>
      <c r="V74" s="100"/>
      <c r="W74" s="100"/>
      <c r="X74" s="92">
        <v>1.9059495592901099E-2</v>
      </c>
      <c r="Y74" s="92"/>
      <c r="Z74" s="92"/>
      <c r="AA74" s="92"/>
      <c r="AB74" s="92"/>
      <c r="AC74" s="92"/>
      <c r="AD74" s="92"/>
      <c r="AE74" s="92"/>
      <c r="AF74" s="92"/>
      <c r="AG74" s="92"/>
      <c r="AH74" s="92"/>
      <c r="AI74" s="94">
        <v>11728</v>
      </c>
      <c r="AJ74" s="94"/>
      <c r="AK74" s="94"/>
      <c r="AL74" s="94"/>
      <c r="AM74" s="94"/>
      <c r="AN74" s="94"/>
      <c r="AO74" s="92">
        <v>4.0412393869224801E-2</v>
      </c>
      <c r="AP74" s="92"/>
      <c r="AQ74" s="92"/>
      <c r="AR74" s="92"/>
      <c r="AS74" s="92"/>
      <c r="AT74" s="92"/>
      <c r="AU74" s="92"/>
    </row>
    <row r="75" spans="2:47" s="1" customFormat="1" ht="10.65" customHeight="1" x14ac:dyDescent="0.15">
      <c r="B75" s="99" t="s">
        <v>1123</v>
      </c>
      <c r="C75" s="99"/>
      <c r="D75" s="99"/>
      <c r="E75" s="99"/>
      <c r="F75" s="99"/>
      <c r="G75" s="99"/>
      <c r="H75" s="99"/>
      <c r="I75" s="99"/>
      <c r="J75" s="99"/>
      <c r="K75" s="99"/>
      <c r="L75" s="99"/>
      <c r="M75" s="100">
        <v>472577017.93000001</v>
      </c>
      <c r="N75" s="100"/>
      <c r="O75" s="100"/>
      <c r="P75" s="100"/>
      <c r="Q75" s="100"/>
      <c r="R75" s="100"/>
      <c r="S75" s="100"/>
      <c r="T75" s="100"/>
      <c r="U75" s="100"/>
      <c r="V75" s="100"/>
      <c r="W75" s="100"/>
      <c r="X75" s="92">
        <v>2.2086250147374E-2</v>
      </c>
      <c r="Y75" s="92"/>
      <c r="Z75" s="92"/>
      <c r="AA75" s="92"/>
      <c r="AB75" s="92"/>
      <c r="AC75" s="92"/>
      <c r="AD75" s="92"/>
      <c r="AE75" s="92"/>
      <c r="AF75" s="92"/>
      <c r="AG75" s="92"/>
      <c r="AH75" s="92"/>
      <c r="AI75" s="94">
        <v>10697</v>
      </c>
      <c r="AJ75" s="94"/>
      <c r="AK75" s="94"/>
      <c r="AL75" s="94"/>
      <c r="AM75" s="94"/>
      <c r="AN75" s="94"/>
      <c r="AO75" s="92">
        <v>3.6859769544602503E-2</v>
      </c>
      <c r="AP75" s="92"/>
      <c r="AQ75" s="92"/>
      <c r="AR75" s="92"/>
      <c r="AS75" s="92"/>
      <c r="AT75" s="92"/>
      <c r="AU75" s="92"/>
    </row>
    <row r="76" spans="2:47" s="1" customFormat="1" ht="10.65" customHeight="1" x14ac:dyDescent="0.15">
      <c r="B76" s="99" t="s">
        <v>1124</v>
      </c>
      <c r="C76" s="99"/>
      <c r="D76" s="99"/>
      <c r="E76" s="99"/>
      <c r="F76" s="99"/>
      <c r="G76" s="99"/>
      <c r="H76" s="99"/>
      <c r="I76" s="99"/>
      <c r="J76" s="99"/>
      <c r="K76" s="99"/>
      <c r="L76" s="99"/>
      <c r="M76" s="100">
        <v>532952130.609999</v>
      </c>
      <c r="N76" s="100"/>
      <c r="O76" s="100"/>
      <c r="P76" s="100"/>
      <c r="Q76" s="100"/>
      <c r="R76" s="100"/>
      <c r="S76" s="100"/>
      <c r="T76" s="100"/>
      <c r="U76" s="100"/>
      <c r="V76" s="100"/>
      <c r="W76" s="100"/>
      <c r="X76" s="92">
        <v>2.4907927441727599E-2</v>
      </c>
      <c r="Y76" s="92"/>
      <c r="Z76" s="92"/>
      <c r="AA76" s="92"/>
      <c r="AB76" s="92"/>
      <c r="AC76" s="92"/>
      <c r="AD76" s="92"/>
      <c r="AE76" s="92"/>
      <c r="AF76" s="92"/>
      <c r="AG76" s="92"/>
      <c r="AH76" s="92"/>
      <c r="AI76" s="94">
        <v>11374</v>
      </c>
      <c r="AJ76" s="94"/>
      <c r="AK76" s="94"/>
      <c r="AL76" s="94"/>
      <c r="AM76" s="94"/>
      <c r="AN76" s="94"/>
      <c r="AO76" s="92">
        <v>3.9192579115668799E-2</v>
      </c>
      <c r="AP76" s="92"/>
      <c r="AQ76" s="92"/>
      <c r="AR76" s="92"/>
      <c r="AS76" s="92"/>
      <c r="AT76" s="92"/>
      <c r="AU76" s="92"/>
    </row>
    <row r="77" spans="2:47" s="1" customFormat="1" ht="10.65" customHeight="1" x14ac:dyDescent="0.15">
      <c r="B77" s="99" t="s">
        <v>1143</v>
      </c>
      <c r="C77" s="99"/>
      <c r="D77" s="99"/>
      <c r="E77" s="99"/>
      <c r="F77" s="99"/>
      <c r="G77" s="99"/>
      <c r="H77" s="99"/>
      <c r="I77" s="99"/>
      <c r="J77" s="99"/>
      <c r="K77" s="99"/>
      <c r="L77" s="99"/>
      <c r="M77" s="100">
        <v>804060149.66000295</v>
      </c>
      <c r="N77" s="100"/>
      <c r="O77" s="100"/>
      <c r="P77" s="100"/>
      <c r="Q77" s="100"/>
      <c r="R77" s="100"/>
      <c r="S77" s="100"/>
      <c r="T77" s="100"/>
      <c r="U77" s="100"/>
      <c r="V77" s="100"/>
      <c r="W77" s="100"/>
      <c r="X77" s="92">
        <v>3.7578369080902597E-2</v>
      </c>
      <c r="Y77" s="92"/>
      <c r="Z77" s="92"/>
      <c r="AA77" s="92"/>
      <c r="AB77" s="92"/>
      <c r="AC77" s="92"/>
      <c r="AD77" s="92"/>
      <c r="AE77" s="92"/>
      <c r="AF77" s="92"/>
      <c r="AG77" s="92"/>
      <c r="AH77" s="92"/>
      <c r="AI77" s="94">
        <v>15665</v>
      </c>
      <c r="AJ77" s="94"/>
      <c r="AK77" s="94"/>
      <c r="AL77" s="94"/>
      <c r="AM77" s="94"/>
      <c r="AN77" s="94"/>
      <c r="AO77" s="92">
        <v>5.39785257470504E-2</v>
      </c>
      <c r="AP77" s="92"/>
      <c r="AQ77" s="92"/>
      <c r="AR77" s="92"/>
      <c r="AS77" s="92"/>
      <c r="AT77" s="92"/>
      <c r="AU77" s="92"/>
    </row>
    <row r="78" spans="2:47" s="1" customFormat="1" ht="10.65" customHeight="1" x14ac:dyDescent="0.15">
      <c r="B78" s="99" t="s">
        <v>1142</v>
      </c>
      <c r="C78" s="99"/>
      <c r="D78" s="99"/>
      <c r="E78" s="99"/>
      <c r="F78" s="99"/>
      <c r="G78" s="99"/>
      <c r="H78" s="99"/>
      <c r="I78" s="99"/>
      <c r="J78" s="99"/>
      <c r="K78" s="99"/>
      <c r="L78" s="99"/>
      <c r="M78" s="100">
        <v>701172618.79999995</v>
      </c>
      <c r="N78" s="100"/>
      <c r="O78" s="100"/>
      <c r="P78" s="100"/>
      <c r="Q78" s="100"/>
      <c r="R78" s="100"/>
      <c r="S78" s="100"/>
      <c r="T78" s="100"/>
      <c r="U78" s="100"/>
      <c r="V78" s="100"/>
      <c r="W78" s="100"/>
      <c r="X78" s="92">
        <v>3.27698412486069E-2</v>
      </c>
      <c r="Y78" s="92"/>
      <c r="Z78" s="92"/>
      <c r="AA78" s="92"/>
      <c r="AB78" s="92"/>
      <c r="AC78" s="92"/>
      <c r="AD78" s="92"/>
      <c r="AE78" s="92"/>
      <c r="AF78" s="92"/>
      <c r="AG78" s="92"/>
      <c r="AH78" s="92"/>
      <c r="AI78" s="94">
        <v>12652</v>
      </c>
      <c r="AJ78" s="94"/>
      <c r="AK78" s="94"/>
      <c r="AL78" s="94"/>
      <c r="AM78" s="94"/>
      <c r="AN78" s="94"/>
      <c r="AO78" s="92">
        <v>4.35963171242695E-2</v>
      </c>
      <c r="AP78" s="92"/>
      <c r="AQ78" s="92"/>
      <c r="AR78" s="92"/>
      <c r="AS78" s="92"/>
      <c r="AT78" s="92"/>
      <c r="AU78" s="92"/>
    </row>
    <row r="79" spans="2:47" s="1" customFormat="1" ht="10.65" customHeight="1" x14ac:dyDescent="0.15">
      <c r="B79" s="99" t="s">
        <v>1141</v>
      </c>
      <c r="C79" s="99"/>
      <c r="D79" s="99"/>
      <c r="E79" s="99"/>
      <c r="F79" s="99"/>
      <c r="G79" s="99"/>
      <c r="H79" s="99"/>
      <c r="I79" s="99"/>
      <c r="J79" s="99"/>
      <c r="K79" s="99"/>
      <c r="L79" s="99"/>
      <c r="M79" s="100">
        <v>764339707.98999703</v>
      </c>
      <c r="N79" s="100"/>
      <c r="O79" s="100"/>
      <c r="P79" s="100"/>
      <c r="Q79" s="100"/>
      <c r="R79" s="100"/>
      <c r="S79" s="100"/>
      <c r="T79" s="100"/>
      <c r="U79" s="100"/>
      <c r="V79" s="100"/>
      <c r="W79" s="100"/>
      <c r="X79" s="92">
        <v>3.5722003711019398E-2</v>
      </c>
      <c r="Y79" s="92"/>
      <c r="Z79" s="92"/>
      <c r="AA79" s="92"/>
      <c r="AB79" s="92"/>
      <c r="AC79" s="92"/>
      <c r="AD79" s="92"/>
      <c r="AE79" s="92"/>
      <c r="AF79" s="92"/>
      <c r="AG79" s="92"/>
      <c r="AH79" s="92"/>
      <c r="AI79" s="94">
        <v>12535</v>
      </c>
      <c r="AJ79" s="94"/>
      <c r="AK79" s="94"/>
      <c r="AL79" s="94"/>
      <c r="AM79" s="94"/>
      <c r="AN79" s="94"/>
      <c r="AO79" s="92">
        <v>4.3193158010805997E-2</v>
      </c>
      <c r="AP79" s="92"/>
      <c r="AQ79" s="92"/>
      <c r="AR79" s="92"/>
      <c r="AS79" s="92"/>
      <c r="AT79" s="92"/>
      <c r="AU79" s="92"/>
    </row>
    <row r="80" spans="2:47" s="1" customFormat="1" ht="10.65" customHeight="1" x14ac:dyDescent="0.15">
      <c r="B80" s="99" t="s">
        <v>1140</v>
      </c>
      <c r="C80" s="99"/>
      <c r="D80" s="99"/>
      <c r="E80" s="99"/>
      <c r="F80" s="99"/>
      <c r="G80" s="99"/>
      <c r="H80" s="99"/>
      <c r="I80" s="99"/>
      <c r="J80" s="99"/>
      <c r="K80" s="99"/>
      <c r="L80" s="99"/>
      <c r="M80" s="100">
        <v>749813508.35999799</v>
      </c>
      <c r="N80" s="100"/>
      <c r="O80" s="100"/>
      <c r="P80" s="100"/>
      <c r="Q80" s="100"/>
      <c r="R80" s="100"/>
      <c r="S80" s="100"/>
      <c r="T80" s="100"/>
      <c r="U80" s="100"/>
      <c r="V80" s="100"/>
      <c r="W80" s="100"/>
      <c r="X80" s="92">
        <v>3.5043110606728899E-2</v>
      </c>
      <c r="Y80" s="92"/>
      <c r="Z80" s="92"/>
      <c r="AA80" s="92"/>
      <c r="AB80" s="92"/>
      <c r="AC80" s="92"/>
      <c r="AD80" s="92"/>
      <c r="AE80" s="92"/>
      <c r="AF80" s="92"/>
      <c r="AG80" s="92"/>
      <c r="AH80" s="92"/>
      <c r="AI80" s="94">
        <v>11147</v>
      </c>
      <c r="AJ80" s="94"/>
      <c r="AK80" s="94"/>
      <c r="AL80" s="94"/>
      <c r="AM80" s="94"/>
      <c r="AN80" s="94"/>
      <c r="AO80" s="92">
        <v>3.8410381519461897E-2</v>
      </c>
      <c r="AP80" s="92"/>
      <c r="AQ80" s="92"/>
      <c r="AR80" s="92"/>
      <c r="AS80" s="92"/>
      <c r="AT80" s="92"/>
      <c r="AU80" s="92"/>
    </row>
    <row r="81" spans="2:47" s="1" customFormat="1" ht="10.65" customHeight="1" x14ac:dyDescent="0.15">
      <c r="B81" s="99" t="s">
        <v>1139</v>
      </c>
      <c r="C81" s="99"/>
      <c r="D81" s="99"/>
      <c r="E81" s="99"/>
      <c r="F81" s="99"/>
      <c r="G81" s="99"/>
      <c r="H81" s="99"/>
      <c r="I81" s="99"/>
      <c r="J81" s="99"/>
      <c r="K81" s="99"/>
      <c r="L81" s="99"/>
      <c r="M81" s="100">
        <v>878792884.28999901</v>
      </c>
      <c r="N81" s="100"/>
      <c r="O81" s="100"/>
      <c r="P81" s="100"/>
      <c r="Q81" s="100"/>
      <c r="R81" s="100"/>
      <c r="S81" s="100"/>
      <c r="T81" s="100"/>
      <c r="U81" s="100"/>
      <c r="V81" s="100"/>
      <c r="W81" s="100"/>
      <c r="X81" s="92">
        <v>4.1071060872105797E-2</v>
      </c>
      <c r="Y81" s="92"/>
      <c r="Z81" s="92"/>
      <c r="AA81" s="92"/>
      <c r="AB81" s="92"/>
      <c r="AC81" s="92"/>
      <c r="AD81" s="92"/>
      <c r="AE81" s="92"/>
      <c r="AF81" s="92"/>
      <c r="AG81" s="92"/>
      <c r="AH81" s="92"/>
      <c r="AI81" s="94">
        <v>12725</v>
      </c>
      <c r="AJ81" s="94"/>
      <c r="AK81" s="94"/>
      <c r="AL81" s="94"/>
      <c r="AM81" s="94"/>
      <c r="AN81" s="94"/>
      <c r="AO81" s="92">
        <v>4.38478608446356E-2</v>
      </c>
      <c r="AP81" s="92"/>
      <c r="AQ81" s="92"/>
      <c r="AR81" s="92"/>
      <c r="AS81" s="92"/>
      <c r="AT81" s="92"/>
      <c r="AU81" s="92"/>
    </row>
    <row r="82" spans="2:47" s="1" customFormat="1" ht="10.65" customHeight="1" x14ac:dyDescent="0.15">
      <c r="B82" s="99" t="s">
        <v>1138</v>
      </c>
      <c r="C82" s="99"/>
      <c r="D82" s="99"/>
      <c r="E82" s="99"/>
      <c r="F82" s="99"/>
      <c r="G82" s="99"/>
      <c r="H82" s="99"/>
      <c r="I82" s="99"/>
      <c r="J82" s="99"/>
      <c r="K82" s="99"/>
      <c r="L82" s="99"/>
      <c r="M82" s="100">
        <v>1430998577.0700099</v>
      </c>
      <c r="N82" s="100"/>
      <c r="O82" s="100"/>
      <c r="P82" s="100"/>
      <c r="Q82" s="100"/>
      <c r="R82" s="100"/>
      <c r="S82" s="100"/>
      <c r="T82" s="100"/>
      <c r="U82" s="100"/>
      <c r="V82" s="100"/>
      <c r="W82" s="100"/>
      <c r="X82" s="92">
        <v>6.6878818339799306E-2</v>
      </c>
      <c r="Y82" s="92"/>
      <c r="Z82" s="92"/>
      <c r="AA82" s="92"/>
      <c r="AB82" s="92"/>
      <c r="AC82" s="92"/>
      <c r="AD82" s="92"/>
      <c r="AE82" s="92"/>
      <c r="AF82" s="92"/>
      <c r="AG82" s="92"/>
      <c r="AH82" s="92"/>
      <c r="AI82" s="94">
        <v>18762</v>
      </c>
      <c r="AJ82" s="94"/>
      <c r="AK82" s="94"/>
      <c r="AL82" s="94"/>
      <c r="AM82" s="94"/>
      <c r="AN82" s="94"/>
      <c r="AO82" s="92">
        <v>6.4650181938471704E-2</v>
      </c>
      <c r="AP82" s="92"/>
      <c r="AQ82" s="92"/>
      <c r="AR82" s="92"/>
      <c r="AS82" s="92"/>
      <c r="AT82" s="92"/>
      <c r="AU82" s="92"/>
    </row>
    <row r="83" spans="2:47" s="1" customFormat="1" ht="10.65" customHeight="1" x14ac:dyDescent="0.15">
      <c r="B83" s="99" t="s">
        <v>1137</v>
      </c>
      <c r="C83" s="99"/>
      <c r="D83" s="99"/>
      <c r="E83" s="99"/>
      <c r="F83" s="99"/>
      <c r="G83" s="99"/>
      <c r="H83" s="99"/>
      <c r="I83" s="99"/>
      <c r="J83" s="99"/>
      <c r="K83" s="99"/>
      <c r="L83" s="99"/>
      <c r="M83" s="100">
        <v>1352369359.7899899</v>
      </c>
      <c r="N83" s="100"/>
      <c r="O83" s="100"/>
      <c r="P83" s="100"/>
      <c r="Q83" s="100"/>
      <c r="R83" s="100"/>
      <c r="S83" s="100"/>
      <c r="T83" s="100"/>
      <c r="U83" s="100"/>
      <c r="V83" s="100"/>
      <c r="W83" s="100"/>
      <c r="X83" s="92">
        <v>6.3204021437179195E-2</v>
      </c>
      <c r="Y83" s="92"/>
      <c r="Z83" s="92"/>
      <c r="AA83" s="92"/>
      <c r="AB83" s="92"/>
      <c r="AC83" s="92"/>
      <c r="AD83" s="92"/>
      <c r="AE83" s="92"/>
      <c r="AF83" s="92"/>
      <c r="AG83" s="92"/>
      <c r="AH83" s="92"/>
      <c r="AI83" s="94">
        <v>16923</v>
      </c>
      <c r="AJ83" s="94"/>
      <c r="AK83" s="94"/>
      <c r="AL83" s="94"/>
      <c r="AM83" s="94"/>
      <c r="AN83" s="94"/>
      <c r="AO83" s="92">
        <v>5.83133476678796E-2</v>
      </c>
      <c r="AP83" s="92"/>
      <c r="AQ83" s="92"/>
      <c r="AR83" s="92"/>
      <c r="AS83" s="92"/>
      <c r="AT83" s="92"/>
      <c r="AU83" s="92"/>
    </row>
    <row r="84" spans="2:47" s="1" customFormat="1" ht="10.65" customHeight="1" x14ac:dyDescent="0.15">
      <c r="B84" s="99" t="s">
        <v>1136</v>
      </c>
      <c r="C84" s="99"/>
      <c r="D84" s="99"/>
      <c r="E84" s="99"/>
      <c r="F84" s="99"/>
      <c r="G84" s="99"/>
      <c r="H84" s="99"/>
      <c r="I84" s="99"/>
      <c r="J84" s="99"/>
      <c r="K84" s="99"/>
      <c r="L84" s="99"/>
      <c r="M84" s="100">
        <v>1443428944.5799999</v>
      </c>
      <c r="N84" s="100"/>
      <c r="O84" s="100"/>
      <c r="P84" s="100"/>
      <c r="Q84" s="100"/>
      <c r="R84" s="100"/>
      <c r="S84" s="100"/>
      <c r="T84" s="100"/>
      <c r="U84" s="100"/>
      <c r="V84" s="100"/>
      <c r="W84" s="100"/>
      <c r="X84" s="92">
        <v>6.7459761119141606E-2</v>
      </c>
      <c r="Y84" s="92"/>
      <c r="Z84" s="92"/>
      <c r="AA84" s="92"/>
      <c r="AB84" s="92"/>
      <c r="AC84" s="92"/>
      <c r="AD84" s="92"/>
      <c r="AE84" s="92"/>
      <c r="AF84" s="92"/>
      <c r="AG84" s="92"/>
      <c r="AH84" s="92"/>
      <c r="AI84" s="94">
        <v>15971</v>
      </c>
      <c r="AJ84" s="94"/>
      <c r="AK84" s="94"/>
      <c r="AL84" s="94"/>
      <c r="AM84" s="94"/>
      <c r="AN84" s="94"/>
      <c r="AO84" s="92">
        <v>5.5032941889954799E-2</v>
      </c>
      <c r="AP84" s="92"/>
      <c r="AQ84" s="92"/>
      <c r="AR84" s="92"/>
      <c r="AS84" s="92"/>
      <c r="AT84" s="92"/>
      <c r="AU84" s="92"/>
    </row>
    <row r="85" spans="2:47" s="1" customFormat="1" ht="10.65" customHeight="1" x14ac:dyDescent="0.15">
      <c r="B85" s="99" t="s">
        <v>1135</v>
      </c>
      <c r="C85" s="99"/>
      <c r="D85" s="99"/>
      <c r="E85" s="99"/>
      <c r="F85" s="99"/>
      <c r="G85" s="99"/>
      <c r="H85" s="99"/>
      <c r="I85" s="99"/>
      <c r="J85" s="99"/>
      <c r="K85" s="99"/>
      <c r="L85" s="99"/>
      <c r="M85" s="100">
        <v>1176298253.6400001</v>
      </c>
      <c r="N85" s="100"/>
      <c r="O85" s="100"/>
      <c r="P85" s="100"/>
      <c r="Q85" s="100"/>
      <c r="R85" s="100"/>
      <c r="S85" s="100"/>
      <c r="T85" s="100"/>
      <c r="U85" s="100"/>
      <c r="V85" s="100"/>
      <c r="W85" s="100"/>
      <c r="X85" s="92">
        <v>5.4975202966092103E-2</v>
      </c>
      <c r="Y85" s="92"/>
      <c r="Z85" s="92"/>
      <c r="AA85" s="92"/>
      <c r="AB85" s="92"/>
      <c r="AC85" s="92"/>
      <c r="AD85" s="92"/>
      <c r="AE85" s="92"/>
      <c r="AF85" s="92"/>
      <c r="AG85" s="92"/>
      <c r="AH85" s="92"/>
      <c r="AI85" s="94">
        <v>12315</v>
      </c>
      <c r="AJ85" s="94"/>
      <c r="AK85" s="94"/>
      <c r="AL85" s="94"/>
      <c r="AM85" s="94"/>
      <c r="AN85" s="94"/>
      <c r="AO85" s="92">
        <v>4.2435081045319199E-2</v>
      </c>
      <c r="AP85" s="92"/>
      <c r="AQ85" s="92"/>
      <c r="AR85" s="92"/>
      <c r="AS85" s="92"/>
      <c r="AT85" s="92"/>
      <c r="AU85" s="92"/>
    </row>
    <row r="86" spans="2:47" s="1" customFormat="1" ht="10.65" customHeight="1" x14ac:dyDescent="0.15">
      <c r="B86" s="99" t="s">
        <v>1134</v>
      </c>
      <c r="C86" s="99"/>
      <c r="D86" s="99"/>
      <c r="E86" s="99"/>
      <c r="F86" s="99"/>
      <c r="G86" s="99"/>
      <c r="H86" s="99"/>
      <c r="I86" s="99"/>
      <c r="J86" s="99"/>
      <c r="K86" s="99"/>
      <c r="L86" s="99"/>
      <c r="M86" s="100">
        <v>867798977.44000006</v>
      </c>
      <c r="N86" s="100"/>
      <c r="O86" s="100"/>
      <c r="P86" s="100"/>
      <c r="Q86" s="100"/>
      <c r="R86" s="100"/>
      <c r="S86" s="100"/>
      <c r="T86" s="100"/>
      <c r="U86" s="100"/>
      <c r="V86" s="100"/>
      <c r="W86" s="100"/>
      <c r="X86" s="92">
        <v>4.0557252185746899E-2</v>
      </c>
      <c r="Y86" s="92"/>
      <c r="Z86" s="92"/>
      <c r="AA86" s="92"/>
      <c r="AB86" s="92"/>
      <c r="AC86" s="92"/>
      <c r="AD86" s="92"/>
      <c r="AE86" s="92"/>
      <c r="AF86" s="92"/>
      <c r="AG86" s="92"/>
      <c r="AH86" s="92"/>
      <c r="AI86" s="94">
        <v>9101</v>
      </c>
      <c r="AJ86" s="94"/>
      <c r="AK86" s="94"/>
      <c r="AL86" s="94"/>
      <c r="AM86" s="94"/>
      <c r="AN86" s="94"/>
      <c r="AO86" s="92">
        <v>3.1360265740434497E-2</v>
      </c>
      <c r="AP86" s="92"/>
      <c r="AQ86" s="92"/>
      <c r="AR86" s="92"/>
      <c r="AS86" s="92"/>
      <c r="AT86" s="92"/>
      <c r="AU86" s="92"/>
    </row>
    <row r="87" spans="2:47" s="1" customFormat="1" ht="10.65" customHeight="1" x14ac:dyDescent="0.15">
      <c r="B87" s="99" t="s">
        <v>1249</v>
      </c>
      <c r="C87" s="99"/>
      <c r="D87" s="99"/>
      <c r="E87" s="99"/>
      <c r="F87" s="99"/>
      <c r="G87" s="99"/>
      <c r="H87" s="99"/>
      <c r="I87" s="99"/>
      <c r="J87" s="99"/>
      <c r="K87" s="99"/>
      <c r="L87" s="99"/>
      <c r="M87" s="100">
        <v>1729896703.1900001</v>
      </c>
      <c r="N87" s="100"/>
      <c r="O87" s="100"/>
      <c r="P87" s="100"/>
      <c r="Q87" s="100"/>
      <c r="R87" s="100"/>
      <c r="S87" s="100"/>
      <c r="T87" s="100"/>
      <c r="U87" s="100"/>
      <c r="V87" s="100"/>
      <c r="W87" s="100"/>
      <c r="X87" s="92">
        <v>8.0848051991879805E-2</v>
      </c>
      <c r="Y87" s="92"/>
      <c r="Z87" s="92"/>
      <c r="AA87" s="92"/>
      <c r="AB87" s="92"/>
      <c r="AC87" s="92"/>
      <c r="AD87" s="92"/>
      <c r="AE87" s="92"/>
      <c r="AF87" s="92"/>
      <c r="AG87" s="92"/>
      <c r="AH87" s="92"/>
      <c r="AI87" s="94">
        <v>16378</v>
      </c>
      <c r="AJ87" s="94"/>
      <c r="AK87" s="94"/>
      <c r="AL87" s="94"/>
      <c r="AM87" s="94"/>
      <c r="AN87" s="94"/>
      <c r="AO87" s="92">
        <v>5.6435384276105401E-2</v>
      </c>
      <c r="AP87" s="92"/>
      <c r="AQ87" s="92"/>
      <c r="AR87" s="92"/>
      <c r="AS87" s="92"/>
      <c r="AT87" s="92"/>
      <c r="AU87" s="92"/>
    </row>
    <row r="88" spans="2:47" s="1" customFormat="1" ht="10.65" customHeight="1" x14ac:dyDescent="0.15">
      <c r="B88" s="99" t="s">
        <v>1248</v>
      </c>
      <c r="C88" s="99"/>
      <c r="D88" s="99"/>
      <c r="E88" s="99"/>
      <c r="F88" s="99"/>
      <c r="G88" s="99"/>
      <c r="H88" s="99"/>
      <c r="I88" s="99"/>
      <c r="J88" s="99"/>
      <c r="K88" s="99"/>
      <c r="L88" s="99"/>
      <c r="M88" s="100">
        <v>1456916619.6900001</v>
      </c>
      <c r="N88" s="100"/>
      <c r="O88" s="100"/>
      <c r="P88" s="100"/>
      <c r="Q88" s="100"/>
      <c r="R88" s="100"/>
      <c r="S88" s="100"/>
      <c r="T88" s="100"/>
      <c r="U88" s="100"/>
      <c r="V88" s="100"/>
      <c r="W88" s="100"/>
      <c r="X88" s="92">
        <v>6.8090117981797801E-2</v>
      </c>
      <c r="Y88" s="92"/>
      <c r="Z88" s="92"/>
      <c r="AA88" s="92"/>
      <c r="AB88" s="92"/>
      <c r="AC88" s="92"/>
      <c r="AD88" s="92"/>
      <c r="AE88" s="92"/>
      <c r="AF88" s="92"/>
      <c r="AG88" s="92"/>
      <c r="AH88" s="92"/>
      <c r="AI88" s="94">
        <v>12292</v>
      </c>
      <c r="AJ88" s="94"/>
      <c r="AK88" s="94"/>
      <c r="AL88" s="94"/>
      <c r="AM88" s="94"/>
      <c r="AN88" s="94"/>
      <c r="AO88" s="92">
        <v>4.2355827544382003E-2</v>
      </c>
      <c r="AP88" s="92"/>
      <c r="AQ88" s="92"/>
      <c r="AR88" s="92"/>
      <c r="AS88" s="92"/>
      <c r="AT88" s="92"/>
      <c r="AU88" s="92"/>
    </row>
    <row r="89" spans="2:47" s="1" customFormat="1" ht="10.65" customHeight="1" x14ac:dyDescent="0.15">
      <c r="B89" s="99" t="s">
        <v>1247</v>
      </c>
      <c r="C89" s="99"/>
      <c r="D89" s="99"/>
      <c r="E89" s="99"/>
      <c r="F89" s="99"/>
      <c r="G89" s="99"/>
      <c r="H89" s="99"/>
      <c r="I89" s="99"/>
      <c r="J89" s="99"/>
      <c r="K89" s="99"/>
      <c r="L89" s="99"/>
      <c r="M89" s="100">
        <v>1448303679.75</v>
      </c>
      <c r="N89" s="100"/>
      <c r="O89" s="100"/>
      <c r="P89" s="100"/>
      <c r="Q89" s="100"/>
      <c r="R89" s="100"/>
      <c r="S89" s="100"/>
      <c r="T89" s="100"/>
      <c r="U89" s="100"/>
      <c r="V89" s="100"/>
      <c r="W89" s="100"/>
      <c r="X89" s="92">
        <v>6.7687585613947304E-2</v>
      </c>
      <c r="Y89" s="92"/>
      <c r="Z89" s="92"/>
      <c r="AA89" s="92"/>
      <c r="AB89" s="92"/>
      <c r="AC89" s="92"/>
      <c r="AD89" s="92"/>
      <c r="AE89" s="92"/>
      <c r="AF89" s="92"/>
      <c r="AG89" s="92"/>
      <c r="AH89" s="92"/>
      <c r="AI89" s="94">
        <v>10587</v>
      </c>
      <c r="AJ89" s="94"/>
      <c r="AK89" s="94"/>
      <c r="AL89" s="94"/>
      <c r="AM89" s="94"/>
      <c r="AN89" s="94"/>
      <c r="AO89" s="92">
        <v>3.6480731061859097E-2</v>
      </c>
      <c r="AP89" s="92"/>
      <c r="AQ89" s="92"/>
      <c r="AR89" s="92"/>
      <c r="AS89" s="92"/>
      <c r="AT89" s="92"/>
      <c r="AU89" s="92"/>
    </row>
    <row r="90" spans="2:47" s="1" customFormat="1" ht="10.65" customHeight="1" x14ac:dyDescent="0.15">
      <c r="B90" s="99" t="s">
        <v>1246</v>
      </c>
      <c r="C90" s="99"/>
      <c r="D90" s="99"/>
      <c r="E90" s="99"/>
      <c r="F90" s="99"/>
      <c r="G90" s="99"/>
      <c r="H90" s="99"/>
      <c r="I90" s="99"/>
      <c r="J90" s="99"/>
      <c r="K90" s="99"/>
      <c r="L90" s="99"/>
      <c r="M90" s="100">
        <v>1118930237.8199999</v>
      </c>
      <c r="N90" s="100"/>
      <c r="O90" s="100"/>
      <c r="P90" s="100"/>
      <c r="Q90" s="100"/>
      <c r="R90" s="100"/>
      <c r="S90" s="100"/>
      <c r="T90" s="100"/>
      <c r="U90" s="100"/>
      <c r="V90" s="100"/>
      <c r="W90" s="100"/>
      <c r="X90" s="92">
        <v>5.22940646546926E-2</v>
      </c>
      <c r="Y90" s="92"/>
      <c r="Z90" s="92"/>
      <c r="AA90" s="92"/>
      <c r="AB90" s="92"/>
      <c r="AC90" s="92"/>
      <c r="AD90" s="92"/>
      <c r="AE90" s="92"/>
      <c r="AF90" s="92"/>
      <c r="AG90" s="92"/>
      <c r="AH90" s="92"/>
      <c r="AI90" s="94">
        <v>7781</v>
      </c>
      <c r="AJ90" s="94"/>
      <c r="AK90" s="94"/>
      <c r="AL90" s="94"/>
      <c r="AM90" s="94"/>
      <c r="AN90" s="94"/>
      <c r="AO90" s="92">
        <v>2.68118039475135E-2</v>
      </c>
      <c r="AP90" s="92"/>
      <c r="AQ90" s="92"/>
      <c r="AR90" s="92"/>
      <c r="AS90" s="92"/>
      <c r="AT90" s="92"/>
      <c r="AU90" s="92"/>
    </row>
    <row r="91" spans="2:47" s="1" customFormat="1" ht="10.65" customHeight="1" x14ac:dyDescent="0.15">
      <c r="B91" s="99" t="s">
        <v>1245</v>
      </c>
      <c r="C91" s="99"/>
      <c r="D91" s="99"/>
      <c r="E91" s="99"/>
      <c r="F91" s="99"/>
      <c r="G91" s="99"/>
      <c r="H91" s="99"/>
      <c r="I91" s="99"/>
      <c r="J91" s="99"/>
      <c r="K91" s="99"/>
      <c r="L91" s="99"/>
      <c r="M91" s="100">
        <v>806999622.42999899</v>
      </c>
      <c r="N91" s="100"/>
      <c r="O91" s="100"/>
      <c r="P91" s="100"/>
      <c r="Q91" s="100"/>
      <c r="R91" s="100"/>
      <c r="S91" s="100"/>
      <c r="T91" s="100"/>
      <c r="U91" s="100"/>
      <c r="V91" s="100"/>
      <c r="W91" s="100"/>
      <c r="X91" s="92">
        <v>3.7715747600035598E-2</v>
      </c>
      <c r="Y91" s="92"/>
      <c r="Z91" s="92"/>
      <c r="AA91" s="92"/>
      <c r="AB91" s="92"/>
      <c r="AC91" s="92"/>
      <c r="AD91" s="92"/>
      <c r="AE91" s="92"/>
      <c r="AF91" s="92"/>
      <c r="AG91" s="92"/>
      <c r="AH91" s="92"/>
      <c r="AI91" s="94">
        <v>5273</v>
      </c>
      <c r="AJ91" s="94"/>
      <c r="AK91" s="94"/>
      <c r="AL91" s="94"/>
      <c r="AM91" s="94"/>
      <c r="AN91" s="94"/>
      <c r="AO91" s="92">
        <v>1.8169726540963702E-2</v>
      </c>
      <c r="AP91" s="92"/>
      <c r="AQ91" s="92"/>
      <c r="AR91" s="92"/>
      <c r="AS91" s="92"/>
      <c r="AT91" s="92"/>
      <c r="AU91" s="92"/>
    </row>
    <row r="92" spans="2:47" s="1" customFormat="1" ht="10.65" customHeight="1" x14ac:dyDescent="0.15">
      <c r="B92" s="99" t="s">
        <v>1244</v>
      </c>
      <c r="C92" s="99"/>
      <c r="D92" s="99"/>
      <c r="E92" s="99"/>
      <c r="F92" s="99"/>
      <c r="G92" s="99"/>
      <c r="H92" s="99"/>
      <c r="I92" s="99"/>
      <c r="J92" s="99"/>
      <c r="K92" s="99"/>
      <c r="L92" s="99"/>
      <c r="M92" s="100">
        <v>1227630001.4400001</v>
      </c>
      <c r="N92" s="100"/>
      <c r="O92" s="100"/>
      <c r="P92" s="100"/>
      <c r="Q92" s="100"/>
      <c r="R92" s="100"/>
      <c r="S92" s="100"/>
      <c r="T92" s="100"/>
      <c r="U92" s="100"/>
      <c r="V92" s="100"/>
      <c r="W92" s="100"/>
      <c r="X92" s="92">
        <v>5.7374231652207203E-2</v>
      </c>
      <c r="Y92" s="92"/>
      <c r="Z92" s="92"/>
      <c r="AA92" s="92"/>
      <c r="AB92" s="92"/>
      <c r="AC92" s="92"/>
      <c r="AD92" s="92"/>
      <c r="AE92" s="92"/>
      <c r="AF92" s="92"/>
      <c r="AG92" s="92"/>
      <c r="AH92" s="92"/>
      <c r="AI92" s="94">
        <v>7205</v>
      </c>
      <c r="AJ92" s="94"/>
      <c r="AK92" s="94"/>
      <c r="AL92" s="94"/>
      <c r="AM92" s="94"/>
      <c r="AN92" s="94"/>
      <c r="AO92" s="92">
        <v>2.48270206196935E-2</v>
      </c>
      <c r="AP92" s="92"/>
      <c r="AQ92" s="92"/>
      <c r="AR92" s="92"/>
      <c r="AS92" s="92"/>
      <c r="AT92" s="92"/>
      <c r="AU92" s="92"/>
    </row>
    <row r="93" spans="2:47" s="1" customFormat="1" ht="10.65" customHeight="1" x14ac:dyDescent="0.15">
      <c r="B93" s="99" t="s">
        <v>1243</v>
      </c>
      <c r="C93" s="99"/>
      <c r="D93" s="99"/>
      <c r="E93" s="99"/>
      <c r="F93" s="99"/>
      <c r="G93" s="99"/>
      <c r="H93" s="99"/>
      <c r="I93" s="99"/>
      <c r="J93" s="99"/>
      <c r="K93" s="99"/>
      <c r="L93" s="99"/>
      <c r="M93" s="100">
        <v>410027384.79000002</v>
      </c>
      <c r="N93" s="100"/>
      <c r="O93" s="100"/>
      <c r="P93" s="100"/>
      <c r="Q93" s="100"/>
      <c r="R93" s="100"/>
      <c r="S93" s="100"/>
      <c r="T93" s="100"/>
      <c r="U93" s="100"/>
      <c r="V93" s="100"/>
      <c r="W93" s="100"/>
      <c r="X93" s="92">
        <v>1.91629449680241E-2</v>
      </c>
      <c r="Y93" s="92"/>
      <c r="Z93" s="92"/>
      <c r="AA93" s="92"/>
      <c r="AB93" s="92"/>
      <c r="AC93" s="92"/>
      <c r="AD93" s="92"/>
      <c r="AE93" s="92"/>
      <c r="AF93" s="92"/>
      <c r="AG93" s="92"/>
      <c r="AH93" s="92"/>
      <c r="AI93" s="94">
        <v>2421</v>
      </c>
      <c r="AJ93" s="94"/>
      <c r="AK93" s="94"/>
      <c r="AL93" s="94"/>
      <c r="AM93" s="94"/>
      <c r="AN93" s="94"/>
      <c r="AO93" s="92">
        <v>8.3422924247436303E-3</v>
      </c>
      <c r="AP93" s="92"/>
      <c r="AQ93" s="92"/>
      <c r="AR93" s="92"/>
      <c r="AS93" s="92"/>
      <c r="AT93" s="92"/>
      <c r="AU93" s="92"/>
    </row>
    <row r="94" spans="2:47" s="1" customFormat="1" ht="10.65" customHeight="1" x14ac:dyDescent="0.15">
      <c r="B94" s="99" t="s">
        <v>1242</v>
      </c>
      <c r="C94" s="99"/>
      <c r="D94" s="99"/>
      <c r="E94" s="99"/>
      <c r="F94" s="99"/>
      <c r="G94" s="99"/>
      <c r="H94" s="99"/>
      <c r="I94" s="99"/>
      <c r="J94" s="99"/>
      <c r="K94" s="99"/>
      <c r="L94" s="99"/>
      <c r="M94" s="100">
        <v>31695370.109999999</v>
      </c>
      <c r="N94" s="100"/>
      <c r="O94" s="100"/>
      <c r="P94" s="100"/>
      <c r="Q94" s="100"/>
      <c r="R94" s="100"/>
      <c r="S94" s="100"/>
      <c r="T94" s="100"/>
      <c r="U94" s="100"/>
      <c r="V94" s="100"/>
      <c r="W94" s="100"/>
      <c r="X94" s="92">
        <v>1.4813074825969501E-3</v>
      </c>
      <c r="Y94" s="92"/>
      <c r="Z94" s="92"/>
      <c r="AA94" s="92"/>
      <c r="AB94" s="92"/>
      <c r="AC94" s="92"/>
      <c r="AD94" s="92"/>
      <c r="AE94" s="92"/>
      <c r="AF94" s="92"/>
      <c r="AG94" s="92"/>
      <c r="AH94" s="92"/>
      <c r="AI94" s="94">
        <v>222</v>
      </c>
      <c r="AJ94" s="94"/>
      <c r="AK94" s="94"/>
      <c r="AL94" s="94"/>
      <c r="AM94" s="94"/>
      <c r="AN94" s="94"/>
      <c r="AO94" s="92">
        <v>7.6496857426397598E-4</v>
      </c>
      <c r="AP94" s="92"/>
      <c r="AQ94" s="92"/>
      <c r="AR94" s="92"/>
      <c r="AS94" s="92"/>
      <c r="AT94" s="92"/>
      <c r="AU94" s="92"/>
    </row>
    <row r="95" spans="2:47" s="1" customFormat="1" ht="10.65" customHeight="1" x14ac:dyDescent="0.15">
      <c r="B95" s="99" t="s">
        <v>1241</v>
      </c>
      <c r="C95" s="99"/>
      <c r="D95" s="99"/>
      <c r="E95" s="99"/>
      <c r="F95" s="99"/>
      <c r="G95" s="99"/>
      <c r="H95" s="99"/>
      <c r="I95" s="99"/>
      <c r="J95" s="99"/>
      <c r="K95" s="99"/>
      <c r="L95" s="99"/>
      <c r="M95" s="100">
        <v>170961820.75</v>
      </c>
      <c r="N95" s="100"/>
      <c r="O95" s="100"/>
      <c r="P95" s="100"/>
      <c r="Q95" s="100"/>
      <c r="R95" s="100"/>
      <c r="S95" s="100"/>
      <c r="T95" s="100"/>
      <c r="U95" s="100"/>
      <c r="V95" s="100"/>
      <c r="W95" s="100"/>
      <c r="X95" s="92">
        <v>7.9900320910111094E-3</v>
      </c>
      <c r="Y95" s="92"/>
      <c r="Z95" s="92"/>
      <c r="AA95" s="92"/>
      <c r="AB95" s="92"/>
      <c r="AC95" s="92"/>
      <c r="AD95" s="92"/>
      <c r="AE95" s="92"/>
      <c r="AF95" s="92"/>
      <c r="AG95" s="92"/>
      <c r="AH95" s="92"/>
      <c r="AI95" s="94">
        <v>1133</v>
      </c>
      <c r="AJ95" s="94"/>
      <c r="AK95" s="94"/>
      <c r="AL95" s="94"/>
      <c r="AM95" s="94"/>
      <c r="AN95" s="94"/>
      <c r="AO95" s="92">
        <v>3.9040963722571402E-3</v>
      </c>
      <c r="AP95" s="92"/>
      <c r="AQ95" s="92"/>
      <c r="AR95" s="92"/>
      <c r="AS95" s="92"/>
      <c r="AT95" s="92"/>
      <c r="AU95" s="92"/>
    </row>
    <row r="96" spans="2:47" s="1" customFormat="1" ht="10.65" customHeight="1" x14ac:dyDescent="0.15">
      <c r="B96" s="99" t="s">
        <v>1240</v>
      </c>
      <c r="C96" s="99"/>
      <c r="D96" s="99"/>
      <c r="E96" s="99"/>
      <c r="F96" s="99"/>
      <c r="G96" s="99"/>
      <c r="H96" s="99"/>
      <c r="I96" s="99"/>
      <c r="J96" s="99"/>
      <c r="K96" s="99"/>
      <c r="L96" s="99"/>
      <c r="M96" s="100">
        <v>27250721.25</v>
      </c>
      <c r="N96" s="100"/>
      <c r="O96" s="100"/>
      <c r="P96" s="100"/>
      <c r="Q96" s="100"/>
      <c r="R96" s="100"/>
      <c r="S96" s="100"/>
      <c r="T96" s="100"/>
      <c r="U96" s="100"/>
      <c r="V96" s="100"/>
      <c r="W96" s="100"/>
      <c r="X96" s="92">
        <v>1.2735834020456199E-3</v>
      </c>
      <c r="Y96" s="92"/>
      <c r="Z96" s="92"/>
      <c r="AA96" s="92"/>
      <c r="AB96" s="92"/>
      <c r="AC96" s="92"/>
      <c r="AD96" s="92"/>
      <c r="AE96" s="92"/>
      <c r="AF96" s="92"/>
      <c r="AG96" s="92"/>
      <c r="AH96" s="92"/>
      <c r="AI96" s="94">
        <v>172</v>
      </c>
      <c r="AJ96" s="94"/>
      <c r="AK96" s="94"/>
      <c r="AL96" s="94"/>
      <c r="AM96" s="94"/>
      <c r="AN96" s="94"/>
      <c r="AO96" s="92">
        <v>5.9267835483515303E-4</v>
      </c>
      <c r="AP96" s="92"/>
      <c r="AQ96" s="92"/>
      <c r="AR96" s="92"/>
      <c r="AS96" s="92"/>
      <c r="AT96" s="92"/>
      <c r="AU96" s="92"/>
    </row>
    <row r="97" spans="2:47" s="1" customFormat="1" ht="10.65" customHeight="1" x14ac:dyDescent="0.15">
      <c r="B97" s="99" t="s">
        <v>1239</v>
      </c>
      <c r="C97" s="99"/>
      <c r="D97" s="99"/>
      <c r="E97" s="99"/>
      <c r="F97" s="99"/>
      <c r="G97" s="99"/>
      <c r="H97" s="99"/>
      <c r="I97" s="99"/>
      <c r="J97" s="99"/>
      <c r="K97" s="99"/>
      <c r="L97" s="99"/>
      <c r="M97" s="100">
        <v>28656420.699999999</v>
      </c>
      <c r="N97" s="100"/>
      <c r="O97" s="100"/>
      <c r="P97" s="100"/>
      <c r="Q97" s="100"/>
      <c r="R97" s="100"/>
      <c r="S97" s="100"/>
      <c r="T97" s="100"/>
      <c r="U97" s="100"/>
      <c r="V97" s="100"/>
      <c r="W97" s="100"/>
      <c r="X97" s="92">
        <v>1.3392798462373301E-3</v>
      </c>
      <c r="Y97" s="92"/>
      <c r="Z97" s="92"/>
      <c r="AA97" s="92"/>
      <c r="AB97" s="92"/>
      <c r="AC97" s="92"/>
      <c r="AD97" s="92"/>
      <c r="AE97" s="92"/>
      <c r="AF97" s="92"/>
      <c r="AG97" s="92"/>
      <c r="AH97" s="92"/>
      <c r="AI97" s="94">
        <v>138</v>
      </c>
      <c r="AJ97" s="94"/>
      <c r="AK97" s="94"/>
      <c r="AL97" s="94"/>
      <c r="AM97" s="94"/>
      <c r="AN97" s="94"/>
      <c r="AO97" s="92">
        <v>4.7552100562355302E-4</v>
      </c>
      <c r="AP97" s="92"/>
      <c r="AQ97" s="92"/>
      <c r="AR97" s="92"/>
      <c r="AS97" s="92"/>
      <c r="AT97" s="92"/>
      <c r="AU97" s="92"/>
    </row>
    <row r="98" spans="2:47" s="1" customFormat="1" ht="10.65" customHeight="1" x14ac:dyDescent="0.15">
      <c r="B98" s="99" t="s">
        <v>1238</v>
      </c>
      <c r="C98" s="99"/>
      <c r="D98" s="99"/>
      <c r="E98" s="99"/>
      <c r="F98" s="99"/>
      <c r="G98" s="99"/>
      <c r="H98" s="99"/>
      <c r="I98" s="99"/>
      <c r="J98" s="99"/>
      <c r="K98" s="99"/>
      <c r="L98" s="99"/>
      <c r="M98" s="100">
        <v>13277053.220000001</v>
      </c>
      <c r="N98" s="100"/>
      <c r="O98" s="100"/>
      <c r="P98" s="100"/>
      <c r="Q98" s="100"/>
      <c r="R98" s="100"/>
      <c r="S98" s="100"/>
      <c r="T98" s="100"/>
      <c r="U98" s="100"/>
      <c r="V98" s="100"/>
      <c r="W98" s="100"/>
      <c r="X98" s="92">
        <v>6.2051328674716502E-4</v>
      </c>
      <c r="Y98" s="92"/>
      <c r="Z98" s="92"/>
      <c r="AA98" s="92"/>
      <c r="AB98" s="92"/>
      <c r="AC98" s="92"/>
      <c r="AD98" s="92"/>
      <c r="AE98" s="92"/>
      <c r="AF98" s="92"/>
      <c r="AG98" s="92"/>
      <c r="AH98" s="92"/>
      <c r="AI98" s="94">
        <v>62</v>
      </c>
      <c r="AJ98" s="94"/>
      <c r="AK98" s="94"/>
      <c r="AL98" s="94"/>
      <c r="AM98" s="94"/>
      <c r="AN98" s="94"/>
      <c r="AO98" s="92">
        <v>2.13639872091741E-4</v>
      </c>
      <c r="AP98" s="92"/>
      <c r="AQ98" s="92"/>
      <c r="AR98" s="92"/>
      <c r="AS98" s="92"/>
      <c r="AT98" s="92"/>
      <c r="AU98" s="92"/>
    </row>
    <row r="99" spans="2:47" s="1" customFormat="1" ht="10.65" customHeight="1" x14ac:dyDescent="0.15">
      <c r="B99" s="99" t="s">
        <v>1237</v>
      </c>
      <c r="C99" s="99"/>
      <c r="D99" s="99"/>
      <c r="E99" s="99"/>
      <c r="F99" s="99"/>
      <c r="G99" s="99"/>
      <c r="H99" s="99"/>
      <c r="I99" s="99"/>
      <c r="J99" s="99"/>
      <c r="K99" s="99"/>
      <c r="L99" s="99"/>
      <c r="M99" s="100">
        <v>240592.93</v>
      </c>
      <c r="N99" s="100"/>
      <c r="O99" s="100"/>
      <c r="P99" s="100"/>
      <c r="Q99" s="100"/>
      <c r="R99" s="100"/>
      <c r="S99" s="100"/>
      <c r="T99" s="100"/>
      <c r="U99" s="100"/>
      <c r="V99" s="100"/>
      <c r="W99" s="100"/>
      <c r="X99" s="92">
        <v>1.1244295499060299E-5</v>
      </c>
      <c r="Y99" s="92"/>
      <c r="Z99" s="92"/>
      <c r="AA99" s="92"/>
      <c r="AB99" s="92"/>
      <c r="AC99" s="92"/>
      <c r="AD99" s="92"/>
      <c r="AE99" s="92"/>
      <c r="AF99" s="92"/>
      <c r="AG99" s="92"/>
      <c r="AH99" s="92"/>
      <c r="AI99" s="94">
        <v>1</v>
      </c>
      <c r="AJ99" s="94"/>
      <c r="AK99" s="94"/>
      <c r="AL99" s="94"/>
      <c r="AM99" s="94"/>
      <c r="AN99" s="94"/>
      <c r="AO99" s="92">
        <v>3.4458043885764698E-6</v>
      </c>
      <c r="AP99" s="92"/>
      <c r="AQ99" s="92"/>
      <c r="AR99" s="92"/>
      <c r="AS99" s="92"/>
      <c r="AT99" s="92"/>
      <c r="AU99" s="92"/>
    </row>
    <row r="100" spans="2:47" s="1" customFormat="1" ht="13.35" customHeight="1" x14ac:dyDescent="0.15">
      <c r="B100" s="101"/>
      <c r="C100" s="101"/>
      <c r="D100" s="101"/>
      <c r="E100" s="101"/>
      <c r="F100" s="101"/>
      <c r="G100" s="101"/>
      <c r="H100" s="101"/>
      <c r="I100" s="101"/>
      <c r="J100" s="101"/>
      <c r="K100" s="101"/>
      <c r="L100" s="101"/>
      <c r="M100" s="103">
        <v>21396887872.619999</v>
      </c>
      <c r="N100" s="103"/>
      <c r="O100" s="103"/>
      <c r="P100" s="103"/>
      <c r="Q100" s="103"/>
      <c r="R100" s="103"/>
      <c r="S100" s="103"/>
      <c r="T100" s="103"/>
      <c r="U100" s="103"/>
      <c r="V100" s="103"/>
      <c r="W100" s="103"/>
      <c r="X100" s="93">
        <v>1</v>
      </c>
      <c r="Y100" s="93"/>
      <c r="Z100" s="93"/>
      <c r="AA100" s="93"/>
      <c r="AB100" s="93"/>
      <c r="AC100" s="93"/>
      <c r="AD100" s="93"/>
      <c r="AE100" s="93"/>
      <c r="AF100" s="93"/>
      <c r="AG100" s="93"/>
      <c r="AH100" s="93"/>
      <c r="AI100" s="95">
        <v>290208</v>
      </c>
      <c r="AJ100" s="95"/>
      <c r="AK100" s="95"/>
      <c r="AL100" s="95"/>
      <c r="AM100" s="95"/>
      <c r="AN100" s="95"/>
      <c r="AO100" s="93">
        <v>1</v>
      </c>
      <c r="AP100" s="93"/>
      <c r="AQ100" s="93"/>
      <c r="AR100" s="93"/>
      <c r="AS100" s="93"/>
      <c r="AT100" s="93"/>
      <c r="AU100" s="93"/>
    </row>
    <row r="101" spans="2:47" s="1" customFormat="1" ht="9" customHeight="1" x14ac:dyDescent="0.15"/>
    <row r="102" spans="2:47" s="1" customFormat="1" ht="19.2" customHeight="1" x14ac:dyDescent="0.15">
      <c r="B102" s="85" t="s">
        <v>1251</v>
      </c>
      <c r="C102" s="85"/>
      <c r="D102" s="85"/>
      <c r="E102" s="85"/>
      <c r="F102" s="85"/>
      <c r="G102" s="85"/>
      <c r="H102" s="85"/>
      <c r="I102" s="85"/>
      <c r="J102" s="85"/>
      <c r="K102" s="85"/>
      <c r="L102" s="85"/>
      <c r="M102" s="85"/>
      <c r="N102" s="85"/>
      <c r="O102" s="85"/>
      <c r="P102" s="85"/>
      <c r="Q102" s="85"/>
      <c r="R102" s="85"/>
      <c r="S102" s="85"/>
      <c r="T102" s="85"/>
      <c r="U102" s="85"/>
      <c r="V102" s="85"/>
      <c r="W102" s="85"/>
      <c r="X102" s="85"/>
      <c r="Y102" s="85"/>
      <c r="Z102" s="85"/>
      <c r="AA102" s="85"/>
      <c r="AB102" s="85"/>
      <c r="AC102" s="85"/>
      <c r="AD102" s="85"/>
      <c r="AE102" s="85"/>
      <c r="AF102" s="85"/>
      <c r="AG102" s="85"/>
      <c r="AH102" s="85"/>
      <c r="AI102" s="85"/>
      <c r="AJ102" s="85"/>
      <c r="AK102" s="85"/>
      <c r="AL102" s="85"/>
      <c r="AM102" s="85"/>
      <c r="AN102" s="85"/>
      <c r="AO102" s="85"/>
      <c r="AP102" s="85"/>
      <c r="AQ102" s="85"/>
      <c r="AR102" s="85"/>
      <c r="AS102" s="85"/>
      <c r="AT102" s="85"/>
      <c r="AU102" s="85"/>
    </row>
    <row r="103" spans="2:47" s="1" customFormat="1" ht="9" customHeight="1" x14ac:dyDescent="0.15"/>
    <row r="104" spans="2:47" s="1" customFormat="1" ht="12.75" customHeight="1" x14ac:dyDescent="0.15">
      <c r="B104" s="77" t="s">
        <v>1132</v>
      </c>
      <c r="C104" s="77"/>
      <c r="D104" s="77"/>
      <c r="E104" s="77"/>
      <c r="F104" s="77"/>
      <c r="G104" s="77"/>
      <c r="H104" s="77"/>
      <c r="I104" s="77"/>
      <c r="J104" s="77"/>
      <c r="K104" s="77" t="s">
        <v>1119</v>
      </c>
      <c r="L104" s="77"/>
      <c r="M104" s="77"/>
      <c r="N104" s="77"/>
      <c r="O104" s="77"/>
      <c r="P104" s="77"/>
      <c r="Q104" s="77"/>
      <c r="R104" s="77"/>
      <c r="S104" s="77"/>
      <c r="T104" s="77"/>
      <c r="U104" s="77"/>
      <c r="V104" s="77"/>
      <c r="W104" s="77" t="s">
        <v>1117</v>
      </c>
      <c r="X104" s="77"/>
      <c r="Y104" s="77"/>
      <c r="Z104" s="77"/>
      <c r="AA104" s="77"/>
      <c r="AB104" s="77"/>
      <c r="AC104" s="77"/>
      <c r="AD104" s="77"/>
      <c r="AE104" s="77"/>
      <c r="AF104" s="77"/>
      <c r="AG104" s="77"/>
      <c r="AH104" s="77" t="s">
        <v>1118</v>
      </c>
      <c r="AI104" s="77"/>
      <c r="AJ104" s="77"/>
      <c r="AK104" s="77"/>
      <c r="AL104" s="77"/>
      <c r="AM104" s="77"/>
      <c r="AN104" s="77"/>
      <c r="AO104" s="77" t="s">
        <v>1117</v>
      </c>
      <c r="AP104" s="77"/>
      <c r="AQ104" s="77"/>
      <c r="AR104" s="77"/>
      <c r="AS104" s="77"/>
      <c r="AT104" s="77"/>
    </row>
    <row r="105" spans="2:47" s="1" customFormat="1" ht="10.65" customHeight="1" x14ac:dyDescent="0.15">
      <c r="B105" s="99" t="s">
        <v>1250</v>
      </c>
      <c r="C105" s="99"/>
      <c r="D105" s="99"/>
      <c r="E105" s="99"/>
      <c r="F105" s="99"/>
      <c r="G105" s="99"/>
      <c r="H105" s="99"/>
      <c r="I105" s="99"/>
      <c r="J105" s="99"/>
      <c r="K105" s="100">
        <v>1697000</v>
      </c>
      <c r="L105" s="100"/>
      <c r="M105" s="100"/>
      <c r="N105" s="100"/>
      <c r="O105" s="100"/>
      <c r="P105" s="100"/>
      <c r="Q105" s="100"/>
      <c r="R105" s="100"/>
      <c r="S105" s="100"/>
      <c r="T105" s="100"/>
      <c r="U105" s="100"/>
      <c r="V105" s="100"/>
      <c r="W105" s="92">
        <v>7.9310599284465204E-5</v>
      </c>
      <c r="X105" s="92"/>
      <c r="Y105" s="92"/>
      <c r="Z105" s="92"/>
      <c r="AA105" s="92"/>
      <c r="AB105" s="92"/>
      <c r="AC105" s="92"/>
      <c r="AD105" s="92"/>
      <c r="AE105" s="92"/>
      <c r="AF105" s="92"/>
      <c r="AG105" s="92"/>
      <c r="AH105" s="94">
        <v>15</v>
      </c>
      <c r="AI105" s="94"/>
      <c r="AJ105" s="94"/>
      <c r="AK105" s="94"/>
      <c r="AL105" s="94"/>
      <c r="AM105" s="94"/>
      <c r="AN105" s="94"/>
      <c r="AO105" s="92">
        <v>5.1687065828646999E-5</v>
      </c>
      <c r="AP105" s="92"/>
      <c r="AQ105" s="92"/>
      <c r="AR105" s="92"/>
      <c r="AS105" s="92"/>
      <c r="AT105" s="92"/>
    </row>
    <row r="106" spans="2:47" s="1" customFormat="1" ht="10.65" customHeight="1" x14ac:dyDescent="0.15">
      <c r="B106" s="99" t="s">
        <v>1129</v>
      </c>
      <c r="C106" s="99"/>
      <c r="D106" s="99"/>
      <c r="E106" s="99"/>
      <c r="F106" s="99"/>
      <c r="G106" s="99"/>
      <c r="H106" s="99"/>
      <c r="I106" s="99"/>
      <c r="J106" s="99"/>
      <c r="K106" s="100">
        <v>22111938.039999999</v>
      </c>
      <c r="L106" s="100"/>
      <c r="M106" s="100"/>
      <c r="N106" s="100"/>
      <c r="O106" s="100"/>
      <c r="P106" s="100"/>
      <c r="Q106" s="100"/>
      <c r="R106" s="100"/>
      <c r="S106" s="100"/>
      <c r="T106" s="100"/>
      <c r="U106" s="100"/>
      <c r="V106" s="100"/>
      <c r="W106" s="92">
        <v>1.03341841914753E-3</v>
      </c>
      <c r="X106" s="92"/>
      <c r="Y106" s="92"/>
      <c r="Z106" s="92"/>
      <c r="AA106" s="92"/>
      <c r="AB106" s="92"/>
      <c r="AC106" s="92"/>
      <c r="AD106" s="92"/>
      <c r="AE106" s="92"/>
      <c r="AF106" s="92"/>
      <c r="AG106" s="92"/>
      <c r="AH106" s="94">
        <v>193</v>
      </c>
      <c r="AI106" s="94"/>
      <c r="AJ106" s="94"/>
      <c r="AK106" s="94"/>
      <c r="AL106" s="94"/>
      <c r="AM106" s="94"/>
      <c r="AN106" s="94"/>
      <c r="AO106" s="92">
        <v>6.6504024699525898E-4</v>
      </c>
      <c r="AP106" s="92"/>
      <c r="AQ106" s="92"/>
      <c r="AR106" s="92"/>
      <c r="AS106" s="92"/>
      <c r="AT106" s="92"/>
    </row>
    <row r="107" spans="2:47" s="1" customFormat="1" ht="10.65" customHeight="1" x14ac:dyDescent="0.15">
      <c r="B107" s="99" t="s">
        <v>1128</v>
      </c>
      <c r="C107" s="99"/>
      <c r="D107" s="99"/>
      <c r="E107" s="99"/>
      <c r="F107" s="99"/>
      <c r="G107" s="99"/>
      <c r="H107" s="99"/>
      <c r="I107" s="99"/>
      <c r="J107" s="99"/>
      <c r="K107" s="100">
        <v>27853720.940000001</v>
      </c>
      <c r="L107" s="100"/>
      <c r="M107" s="100"/>
      <c r="N107" s="100"/>
      <c r="O107" s="100"/>
      <c r="P107" s="100"/>
      <c r="Q107" s="100"/>
      <c r="R107" s="100"/>
      <c r="S107" s="100"/>
      <c r="T107" s="100"/>
      <c r="U107" s="100"/>
      <c r="V107" s="100"/>
      <c r="W107" s="92">
        <v>1.3017650560127601E-3</v>
      </c>
      <c r="X107" s="92"/>
      <c r="Y107" s="92"/>
      <c r="Z107" s="92"/>
      <c r="AA107" s="92"/>
      <c r="AB107" s="92"/>
      <c r="AC107" s="92"/>
      <c r="AD107" s="92"/>
      <c r="AE107" s="92"/>
      <c r="AF107" s="92"/>
      <c r="AG107" s="92"/>
      <c r="AH107" s="94">
        <v>230</v>
      </c>
      <c r="AI107" s="94"/>
      <c r="AJ107" s="94"/>
      <c r="AK107" s="94"/>
      <c r="AL107" s="94"/>
      <c r="AM107" s="94"/>
      <c r="AN107" s="94"/>
      <c r="AO107" s="92">
        <v>7.9253500937258802E-4</v>
      </c>
      <c r="AP107" s="92"/>
      <c r="AQ107" s="92"/>
      <c r="AR107" s="92"/>
      <c r="AS107" s="92"/>
      <c r="AT107" s="92"/>
    </row>
    <row r="108" spans="2:47" s="1" customFormat="1" ht="10.65" customHeight="1" x14ac:dyDescent="0.15">
      <c r="B108" s="99" t="s">
        <v>1127</v>
      </c>
      <c r="C108" s="99"/>
      <c r="D108" s="99"/>
      <c r="E108" s="99"/>
      <c r="F108" s="99"/>
      <c r="G108" s="99"/>
      <c r="H108" s="99"/>
      <c r="I108" s="99"/>
      <c r="J108" s="99"/>
      <c r="K108" s="100">
        <v>16188263.09</v>
      </c>
      <c r="L108" s="100"/>
      <c r="M108" s="100"/>
      <c r="N108" s="100"/>
      <c r="O108" s="100"/>
      <c r="P108" s="100"/>
      <c r="Q108" s="100"/>
      <c r="R108" s="100"/>
      <c r="S108" s="100"/>
      <c r="T108" s="100"/>
      <c r="U108" s="100"/>
      <c r="V108" s="100"/>
      <c r="W108" s="92">
        <v>7.5657091752651096E-4</v>
      </c>
      <c r="X108" s="92"/>
      <c r="Y108" s="92"/>
      <c r="Z108" s="92"/>
      <c r="AA108" s="92"/>
      <c r="AB108" s="92"/>
      <c r="AC108" s="92"/>
      <c r="AD108" s="92"/>
      <c r="AE108" s="92"/>
      <c r="AF108" s="92"/>
      <c r="AG108" s="92"/>
      <c r="AH108" s="94">
        <v>255</v>
      </c>
      <c r="AI108" s="94"/>
      <c r="AJ108" s="94"/>
      <c r="AK108" s="94"/>
      <c r="AL108" s="94"/>
      <c r="AM108" s="94"/>
      <c r="AN108" s="94"/>
      <c r="AO108" s="92">
        <v>8.7868011908699998E-4</v>
      </c>
      <c r="AP108" s="92"/>
      <c r="AQ108" s="92"/>
      <c r="AR108" s="92"/>
      <c r="AS108" s="92"/>
      <c r="AT108" s="92"/>
    </row>
    <row r="109" spans="2:47" s="1" customFormat="1" ht="10.65" customHeight="1" x14ac:dyDescent="0.15">
      <c r="B109" s="99" t="s">
        <v>1126</v>
      </c>
      <c r="C109" s="99"/>
      <c r="D109" s="99"/>
      <c r="E109" s="99"/>
      <c r="F109" s="99"/>
      <c r="G109" s="99"/>
      <c r="H109" s="99"/>
      <c r="I109" s="99"/>
      <c r="J109" s="99"/>
      <c r="K109" s="100">
        <v>265776547.66</v>
      </c>
      <c r="L109" s="100"/>
      <c r="M109" s="100"/>
      <c r="N109" s="100"/>
      <c r="O109" s="100"/>
      <c r="P109" s="100"/>
      <c r="Q109" s="100"/>
      <c r="R109" s="100"/>
      <c r="S109" s="100"/>
      <c r="T109" s="100"/>
      <c r="U109" s="100"/>
      <c r="V109" s="100"/>
      <c r="W109" s="92">
        <v>1.24212712260877E-2</v>
      </c>
      <c r="X109" s="92"/>
      <c r="Y109" s="92"/>
      <c r="Z109" s="92"/>
      <c r="AA109" s="92"/>
      <c r="AB109" s="92"/>
      <c r="AC109" s="92"/>
      <c r="AD109" s="92"/>
      <c r="AE109" s="92"/>
      <c r="AF109" s="92"/>
      <c r="AG109" s="92"/>
      <c r="AH109" s="94">
        <v>1812</v>
      </c>
      <c r="AI109" s="94"/>
      <c r="AJ109" s="94"/>
      <c r="AK109" s="94"/>
      <c r="AL109" s="94"/>
      <c r="AM109" s="94"/>
      <c r="AN109" s="94"/>
      <c r="AO109" s="92">
        <v>6.2437975521005603E-3</v>
      </c>
      <c r="AP109" s="92"/>
      <c r="AQ109" s="92"/>
      <c r="AR109" s="92"/>
      <c r="AS109" s="92"/>
      <c r="AT109" s="92"/>
    </row>
    <row r="110" spans="2:47" s="1" customFormat="1" ht="10.65" customHeight="1" x14ac:dyDescent="0.15">
      <c r="B110" s="99" t="s">
        <v>1125</v>
      </c>
      <c r="C110" s="99"/>
      <c r="D110" s="99"/>
      <c r="E110" s="99"/>
      <c r="F110" s="99"/>
      <c r="G110" s="99"/>
      <c r="H110" s="99"/>
      <c r="I110" s="99"/>
      <c r="J110" s="99"/>
      <c r="K110" s="100">
        <v>19429784.370000001</v>
      </c>
      <c r="L110" s="100"/>
      <c r="M110" s="100"/>
      <c r="N110" s="100"/>
      <c r="O110" s="100"/>
      <c r="P110" s="100"/>
      <c r="Q110" s="100"/>
      <c r="R110" s="100"/>
      <c r="S110" s="100"/>
      <c r="T110" s="100"/>
      <c r="U110" s="100"/>
      <c r="V110" s="100"/>
      <c r="W110" s="92">
        <v>9.0806590592376797E-4</v>
      </c>
      <c r="X110" s="92"/>
      <c r="Y110" s="92"/>
      <c r="Z110" s="92"/>
      <c r="AA110" s="92"/>
      <c r="AB110" s="92"/>
      <c r="AC110" s="92"/>
      <c r="AD110" s="92"/>
      <c r="AE110" s="92"/>
      <c r="AF110" s="92"/>
      <c r="AG110" s="92"/>
      <c r="AH110" s="94">
        <v>508</v>
      </c>
      <c r="AI110" s="94"/>
      <c r="AJ110" s="94"/>
      <c r="AK110" s="94"/>
      <c r="AL110" s="94"/>
      <c r="AM110" s="94"/>
      <c r="AN110" s="94"/>
      <c r="AO110" s="92">
        <v>1.75046862939685E-3</v>
      </c>
      <c r="AP110" s="92"/>
      <c r="AQ110" s="92"/>
      <c r="AR110" s="92"/>
      <c r="AS110" s="92"/>
      <c r="AT110" s="92"/>
    </row>
    <row r="111" spans="2:47" s="1" customFormat="1" ht="10.65" customHeight="1" x14ac:dyDescent="0.15">
      <c r="B111" s="99" t="s">
        <v>1123</v>
      </c>
      <c r="C111" s="99"/>
      <c r="D111" s="99"/>
      <c r="E111" s="99"/>
      <c r="F111" s="99"/>
      <c r="G111" s="99"/>
      <c r="H111" s="99"/>
      <c r="I111" s="99"/>
      <c r="J111" s="99"/>
      <c r="K111" s="100">
        <v>35101035.090000004</v>
      </c>
      <c r="L111" s="100"/>
      <c r="M111" s="100"/>
      <c r="N111" s="100"/>
      <c r="O111" s="100"/>
      <c r="P111" s="100"/>
      <c r="Q111" s="100"/>
      <c r="R111" s="100"/>
      <c r="S111" s="100"/>
      <c r="T111" s="100"/>
      <c r="U111" s="100"/>
      <c r="V111" s="100"/>
      <c r="W111" s="92">
        <v>1.64047385297168E-3</v>
      </c>
      <c r="X111" s="92"/>
      <c r="Y111" s="92"/>
      <c r="Z111" s="92"/>
      <c r="AA111" s="92"/>
      <c r="AB111" s="92"/>
      <c r="AC111" s="92"/>
      <c r="AD111" s="92"/>
      <c r="AE111" s="92"/>
      <c r="AF111" s="92"/>
      <c r="AG111" s="92"/>
      <c r="AH111" s="94">
        <v>1016</v>
      </c>
      <c r="AI111" s="94"/>
      <c r="AJ111" s="94"/>
      <c r="AK111" s="94"/>
      <c r="AL111" s="94"/>
      <c r="AM111" s="94"/>
      <c r="AN111" s="94"/>
      <c r="AO111" s="92">
        <v>3.50093725879369E-3</v>
      </c>
      <c r="AP111" s="92"/>
      <c r="AQ111" s="92"/>
      <c r="AR111" s="92"/>
      <c r="AS111" s="92"/>
      <c r="AT111" s="92"/>
    </row>
    <row r="112" spans="2:47" s="1" customFormat="1" ht="10.65" customHeight="1" x14ac:dyDescent="0.15">
      <c r="B112" s="99" t="s">
        <v>1124</v>
      </c>
      <c r="C112" s="99"/>
      <c r="D112" s="99"/>
      <c r="E112" s="99"/>
      <c r="F112" s="99"/>
      <c r="G112" s="99"/>
      <c r="H112" s="99"/>
      <c r="I112" s="99"/>
      <c r="J112" s="99"/>
      <c r="K112" s="100">
        <v>44106178.740000002</v>
      </c>
      <c r="L112" s="100"/>
      <c r="M112" s="100"/>
      <c r="N112" s="100"/>
      <c r="O112" s="100"/>
      <c r="P112" s="100"/>
      <c r="Q112" s="100"/>
      <c r="R112" s="100"/>
      <c r="S112" s="100"/>
      <c r="T112" s="100"/>
      <c r="U112" s="100"/>
      <c r="V112" s="100"/>
      <c r="W112" s="92">
        <v>2.0613361626500501E-3</v>
      </c>
      <c r="X112" s="92"/>
      <c r="Y112" s="92"/>
      <c r="Z112" s="92"/>
      <c r="AA112" s="92"/>
      <c r="AB112" s="92"/>
      <c r="AC112" s="92"/>
      <c r="AD112" s="92"/>
      <c r="AE112" s="92"/>
      <c r="AF112" s="92"/>
      <c r="AG112" s="92"/>
      <c r="AH112" s="94">
        <v>1449</v>
      </c>
      <c r="AI112" s="94"/>
      <c r="AJ112" s="94"/>
      <c r="AK112" s="94"/>
      <c r="AL112" s="94"/>
      <c r="AM112" s="94"/>
      <c r="AN112" s="94"/>
      <c r="AO112" s="92">
        <v>4.9929705590473E-3</v>
      </c>
      <c r="AP112" s="92"/>
      <c r="AQ112" s="92"/>
      <c r="AR112" s="92"/>
      <c r="AS112" s="92"/>
      <c r="AT112" s="92"/>
    </row>
    <row r="113" spans="2:46" s="1" customFormat="1" ht="10.65" customHeight="1" x14ac:dyDescent="0.15">
      <c r="B113" s="99" t="s">
        <v>1143</v>
      </c>
      <c r="C113" s="99"/>
      <c r="D113" s="99"/>
      <c r="E113" s="99"/>
      <c r="F113" s="99"/>
      <c r="G113" s="99"/>
      <c r="H113" s="99"/>
      <c r="I113" s="99"/>
      <c r="J113" s="99"/>
      <c r="K113" s="100">
        <v>48255594.200000003</v>
      </c>
      <c r="L113" s="100"/>
      <c r="M113" s="100"/>
      <c r="N113" s="100"/>
      <c r="O113" s="100"/>
      <c r="P113" s="100"/>
      <c r="Q113" s="100"/>
      <c r="R113" s="100"/>
      <c r="S113" s="100"/>
      <c r="T113" s="100"/>
      <c r="U113" s="100"/>
      <c r="V113" s="100"/>
      <c r="W113" s="92">
        <v>2.25526228334117E-3</v>
      </c>
      <c r="X113" s="92"/>
      <c r="Y113" s="92"/>
      <c r="Z113" s="92"/>
      <c r="AA113" s="92"/>
      <c r="AB113" s="92"/>
      <c r="AC113" s="92"/>
      <c r="AD113" s="92"/>
      <c r="AE113" s="92"/>
      <c r="AF113" s="92"/>
      <c r="AG113" s="92"/>
      <c r="AH113" s="94">
        <v>1771</v>
      </c>
      <c r="AI113" s="94"/>
      <c r="AJ113" s="94"/>
      <c r="AK113" s="94"/>
      <c r="AL113" s="94"/>
      <c r="AM113" s="94"/>
      <c r="AN113" s="94"/>
      <c r="AO113" s="92">
        <v>6.1025195721689301E-3</v>
      </c>
      <c r="AP113" s="92"/>
      <c r="AQ113" s="92"/>
      <c r="AR113" s="92"/>
      <c r="AS113" s="92"/>
      <c r="AT113" s="92"/>
    </row>
    <row r="114" spans="2:46" s="1" customFormat="1" ht="10.65" customHeight="1" x14ac:dyDescent="0.15">
      <c r="B114" s="99" t="s">
        <v>1142</v>
      </c>
      <c r="C114" s="99"/>
      <c r="D114" s="99"/>
      <c r="E114" s="99"/>
      <c r="F114" s="99"/>
      <c r="G114" s="99"/>
      <c r="H114" s="99"/>
      <c r="I114" s="99"/>
      <c r="J114" s="99"/>
      <c r="K114" s="100">
        <v>851308314.49001002</v>
      </c>
      <c r="L114" s="100"/>
      <c r="M114" s="100"/>
      <c r="N114" s="100"/>
      <c r="O114" s="100"/>
      <c r="P114" s="100"/>
      <c r="Q114" s="100"/>
      <c r="R114" s="100"/>
      <c r="S114" s="100"/>
      <c r="T114" s="100"/>
      <c r="U114" s="100"/>
      <c r="V114" s="100"/>
      <c r="W114" s="92">
        <v>3.9786548378344597E-2</v>
      </c>
      <c r="X114" s="92"/>
      <c r="Y114" s="92"/>
      <c r="Z114" s="92"/>
      <c r="AA114" s="92"/>
      <c r="AB114" s="92"/>
      <c r="AC114" s="92"/>
      <c r="AD114" s="92"/>
      <c r="AE114" s="92"/>
      <c r="AF114" s="92"/>
      <c r="AG114" s="92"/>
      <c r="AH114" s="94">
        <v>32049</v>
      </c>
      <c r="AI114" s="94"/>
      <c r="AJ114" s="94"/>
      <c r="AK114" s="94"/>
      <c r="AL114" s="94"/>
      <c r="AM114" s="94"/>
      <c r="AN114" s="94"/>
      <c r="AO114" s="92">
        <v>0.110434584849487</v>
      </c>
      <c r="AP114" s="92"/>
      <c r="AQ114" s="92"/>
      <c r="AR114" s="92"/>
      <c r="AS114" s="92"/>
      <c r="AT114" s="92"/>
    </row>
    <row r="115" spans="2:46" s="1" customFormat="1" ht="10.65" customHeight="1" x14ac:dyDescent="0.15">
      <c r="B115" s="99" t="s">
        <v>1141</v>
      </c>
      <c r="C115" s="99"/>
      <c r="D115" s="99"/>
      <c r="E115" s="99"/>
      <c r="F115" s="99"/>
      <c r="G115" s="99"/>
      <c r="H115" s="99"/>
      <c r="I115" s="99"/>
      <c r="J115" s="99"/>
      <c r="K115" s="100">
        <v>71808756.539999902</v>
      </c>
      <c r="L115" s="100"/>
      <c r="M115" s="100"/>
      <c r="N115" s="100"/>
      <c r="O115" s="100"/>
      <c r="P115" s="100"/>
      <c r="Q115" s="100"/>
      <c r="R115" s="100"/>
      <c r="S115" s="100"/>
      <c r="T115" s="100"/>
      <c r="U115" s="100"/>
      <c r="V115" s="100"/>
      <c r="W115" s="92">
        <v>3.35603742784894E-3</v>
      </c>
      <c r="X115" s="92"/>
      <c r="Y115" s="92"/>
      <c r="Z115" s="92"/>
      <c r="AA115" s="92"/>
      <c r="AB115" s="92"/>
      <c r="AC115" s="92"/>
      <c r="AD115" s="92"/>
      <c r="AE115" s="92"/>
      <c r="AF115" s="92"/>
      <c r="AG115" s="92"/>
      <c r="AH115" s="94">
        <v>3428</v>
      </c>
      <c r="AI115" s="94"/>
      <c r="AJ115" s="94"/>
      <c r="AK115" s="94"/>
      <c r="AL115" s="94"/>
      <c r="AM115" s="94"/>
      <c r="AN115" s="94"/>
      <c r="AO115" s="92">
        <v>1.18122174440401E-2</v>
      </c>
      <c r="AP115" s="92"/>
      <c r="AQ115" s="92"/>
      <c r="AR115" s="92"/>
      <c r="AS115" s="92"/>
      <c r="AT115" s="92"/>
    </row>
    <row r="116" spans="2:46" s="1" customFormat="1" ht="10.65" customHeight="1" x14ac:dyDescent="0.15">
      <c r="B116" s="99" t="s">
        <v>1140</v>
      </c>
      <c r="C116" s="99"/>
      <c r="D116" s="99"/>
      <c r="E116" s="99"/>
      <c r="F116" s="99"/>
      <c r="G116" s="99"/>
      <c r="H116" s="99"/>
      <c r="I116" s="99"/>
      <c r="J116" s="99"/>
      <c r="K116" s="100">
        <v>183555471.360001</v>
      </c>
      <c r="L116" s="100"/>
      <c r="M116" s="100"/>
      <c r="N116" s="100"/>
      <c r="O116" s="100"/>
      <c r="P116" s="100"/>
      <c r="Q116" s="100"/>
      <c r="R116" s="100"/>
      <c r="S116" s="100"/>
      <c r="T116" s="100"/>
      <c r="U116" s="100"/>
      <c r="V116" s="100"/>
      <c r="W116" s="92">
        <v>8.5786060315286607E-3</v>
      </c>
      <c r="X116" s="92"/>
      <c r="Y116" s="92"/>
      <c r="Z116" s="92"/>
      <c r="AA116" s="92"/>
      <c r="AB116" s="92"/>
      <c r="AC116" s="92"/>
      <c r="AD116" s="92"/>
      <c r="AE116" s="92"/>
      <c r="AF116" s="92"/>
      <c r="AG116" s="92"/>
      <c r="AH116" s="94">
        <v>5513</v>
      </c>
      <c r="AI116" s="94"/>
      <c r="AJ116" s="94"/>
      <c r="AK116" s="94"/>
      <c r="AL116" s="94"/>
      <c r="AM116" s="94"/>
      <c r="AN116" s="94"/>
      <c r="AO116" s="92">
        <v>1.8996719594222101E-2</v>
      </c>
      <c r="AP116" s="92"/>
      <c r="AQ116" s="92"/>
      <c r="AR116" s="92"/>
      <c r="AS116" s="92"/>
      <c r="AT116" s="92"/>
    </row>
    <row r="117" spans="2:46" s="1" customFormat="1" ht="10.65" customHeight="1" x14ac:dyDescent="0.15">
      <c r="B117" s="99" t="s">
        <v>1139</v>
      </c>
      <c r="C117" s="99"/>
      <c r="D117" s="99"/>
      <c r="E117" s="99"/>
      <c r="F117" s="99"/>
      <c r="G117" s="99"/>
      <c r="H117" s="99"/>
      <c r="I117" s="99"/>
      <c r="J117" s="99"/>
      <c r="K117" s="100">
        <v>561086176.53000104</v>
      </c>
      <c r="L117" s="100"/>
      <c r="M117" s="100"/>
      <c r="N117" s="100"/>
      <c r="O117" s="100"/>
      <c r="P117" s="100"/>
      <c r="Q117" s="100"/>
      <c r="R117" s="100"/>
      <c r="S117" s="100"/>
      <c r="T117" s="100"/>
      <c r="U117" s="100"/>
      <c r="V117" s="100"/>
      <c r="W117" s="92">
        <v>2.62227937011335E-2</v>
      </c>
      <c r="X117" s="92"/>
      <c r="Y117" s="92"/>
      <c r="Z117" s="92"/>
      <c r="AA117" s="92"/>
      <c r="AB117" s="92"/>
      <c r="AC117" s="92"/>
      <c r="AD117" s="92"/>
      <c r="AE117" s="92"/>
      <c r="AF117" s="92"/>
      <c r="AG117" s="92"/>
      <c r="AH117" s="94">
        <v>15143</v>
      </c>
      <c r="AI117" s="94"/>
      <c r="AJ117" s="94"/>
      <c r="AK117" s="94"/>
      <c r="AL117" s="94"/>
      <c r="AM117" s="94"/>
      <c r="AN117" s="94"/>
      <c r="AO117" s="92">
        <v>5.21798158562135E-2</v>
      </c>
      <c r="AP117" s="92"/>
      <c r="AQ117" s="92"/>
      <c r="AR117" s="92"/>
      <c r="AS117" s="92"/>
      <c r="AT117" s="92"/>
    </row>
    <row r="118" spans="2:46" s="1" customFormat="1" ht="10.65" customHeight="1" x14ac:dyDescent="0.15">
      <c r="B118" s="99" t="s">
        <v>1138</v>
      </c>
      <c r="C118" s="99"/>
      <c r="D118" s="99"/>
      <c r="E118" s="99"/>
      <c r="F118" s="99"/>
      <c r="G118" s="99"/>
      <c r="H118" s="99"/>
      <c r="I118" s="99"/>
      <c r="J118" s="99"/>
      <c r="K118" s="100">
        <v>129734611.69</v>
      </c>
      <c r="L118" s="100"/>
      <c r="M118" s="100"/>
      <c r="N118" s="100"/>
      <c r="O118" s="100"/>
      <c r="P118" s="100"/>
      <c r="Q118" s="100"/>
      <c r="R118" s="100"/>
      <c r="S118" s="100"/>
      <c r="T118" s="100"/>
      <c r="U118" s="100"/>
      <c r="V118" s="100"/>
      <c r="W118" s="92">
        <v>6.0632467890814803E-3</v>
      </c>
      <c r="X118" s="92"/>
      <c r="Y118" s="92"/>
      <c r="Z118" s="92"/>
      <c r="AA118" s="92"/>
      <c r="AB118" s="92"/>
      <c r="AC118" s="92"/>
      <c r="AD118" s="92"/>
      <c r="AE118" s="92"/>
      <c r="AF118" s="92"/>
      <c r="AG118" s="92"/>
      <c r="AH118" s="94">
        <v>2910</v>
      </c>
      <c r="AI118" s="94"/>
      <c r="AJ118" s="94"/>
      <c r="AK118" s="94"/>
      <c r="AL118" s="94"/>
      <c r="AM118" s="94"/>
      <c r="AN118" s="94"/>
      <c r="AO118" s="92">
        <v>1.0027290770757501E-2</v>
      </c>
      <c r="AP118" s="92"/>
      <c r="AQ118" s="92"/>
      <c r="AR118" s="92"/>
      <c r="AS118" s="92"/>
      <c r="AT118" s="92"/>
    </row>
    <row r="119" spans="2:46" s="1" customFormat="1" ht="10.65" customHeight="1" x14ac:dyDescent="0.15">
      <c r="B119" s="99" t="s">
        <v>1137</v>
      </c>
      <c r="C119" s="99"/>
      <c r="D119" s="99"/>
      <c r="E119" s="99"/>
      <c r="F119" s="99"/>
      <c r="G119" s="99"/>
      <c r="H119" s="99"/>
      <c r="I119" s="99"/>
      <c r="J119" s="99"/>
      <c r="K119" s="100">
        <v>1850195350.9600101</v>
      </c>
      <c r="L119" s="100"/>
      <c r="M119" s="100"/>
      <c r="N119" s="100"/>
      <c r="O119" s="100"/>
      <c r="P119" s="100"/>
      <c r="Q119" s="100"/>
      <c r="R119" s="100"/>
      <c r="S119" s="100"/>
      <c r="T119" s="100"/>
      <c r="U119" s="100"/>
      <c r="V119" s="100"/>
      <c r="W119" s="92">
        <v>8.6470301754843701E-2</v>
      </c>
      <c r="X119" s="92"/>
      <c r="Y119" s="92"/>
      <c r="Z119" s="92"/>
      <c r="AA119" s="92"/>
      <c r="AB119" s="92"/>
      <c r="AC119" s="92"/>
      <c r="AD119" s="92"/>
      <c r="AE119" s="92"/>
      <c r="AF119" s="92"/>
      <c r="AG119" s="92"/>
      <c r="AH119" s="94">
        <v>36333</v>
      </c>
      <c r="AI119" s="94"/>
      <c r="AJ119" s="94"/>
      <c r="AK119" s="94"/>
      <c r="AL119" s="94"/>
      <c r="AM119" s="94"/>
      <c r="AN119" s="94"/>
      <c r="AO119" s="92">
        <v>0.12519641085014899</v>
      </c>
      <c r="AP119" s="92"/>
      <c r="AQ119" s="92"/>
      <c r="AR119" s="92"/>
      <c r="AS119" s="92"/>
      <c r="AT119" s="92"/>
    </row>
    <row r="120" spans="2:46" s="1" customFormat="1" ht="10.65" customHeight="1" x14ac:dyDescent="0.15">
      <c r="B120" s="99" t="s">
        <v>1136</v>
      </c>
      <c r="C120" s="99"/>
      <c r="D120" s="99"/>
      <c r="E120" s="99"/>
      <c r="F120" s="99"/>
      <c r="G120" s="99"/>
      <c r="H120" s="99"/>
      <c r="I120" s="99"/>
      <c r="J120" s="99"/>
      <c r="K120" s="100">
        <v>185007779.88999999</v>
      </c>
      <c r="L120" s="100"/>
      <c r="M120" s="100"/>
      <c r="N120" s="100"/>
      <c r="O120" s="100"/>
      <c r="P120" s="100"/>
      <c r="Q120" s="100"/>
      <c r="R120" s="100"/>
      <c r="S120" s="100"/>
      <c r="T120" s="100"/>
      <c r="U120" s="100"/>
      <c r="V120" s="100"/>
      <c r="W120" s="92">
        <v>8.6464807868970907E-3</v>
      </c>
      <c r="X120" s="92"/>
      <c r="Y120" s="92"/>
      <c r="Z120" s="92"/>
      <c r="AA120" s="92"/>
      <c r="AB120" s="92"/>
      <c r="AC120" s="92"/>
      <c r="AD120" s="92"/>
      <c r="AE120" s="92"/>
      <c r="AF120" s="92"/>
      <c r="AG120" s="92"/>
      <c r="AH120" s="94">
        <v>3660</v>
      </c>
      <c r="AI120" s="94"/>
      <c r="AJ120" s="94"/>
      <c r="AK120" s="94"/>
      <c r="AL120" s="94"/>
      <c r="AM120" s="94"/>
      <c r="AN120" s="94"/>
      <c r="AO120" s="92">
        <v>1.2611644062189901E-2</v>
      </c>
      <c r="AP120" s="92"/>
      <c r="AQ120" s="92"/>
      <c r="AR120" s="92"/>
      <c r="AS120" s="92"/>
      <c r="AT120" s="92"/>
    </row>
    <row r="121" spans="2:46" s="1" customFormat="1" ht="10.65" customHeight="1" x14ac:dyDescent="0.15">
      <c r="B121" s="99" t="s">
        <v>1135</v>
      </c>
      <c r="C121" s="99"/>
      <c r="D121" s="99"/>
      <c r="E121" s="99"/>
      <c r="F121" s="99"/>
      <c r="G121" s="99"/>
      <c r="H121" s="99"/>
      <c r="I121" s="99"/>
      <c r="J121" s="99"/>
      <c r="K121" s="100">
        <v>274403113.05000001</v>
      </c>
      <c r="L121" s="100"/>
      <c r="M121" s="100"/>
      <c r="N121" s="100"/>
      <c r="O121" s="100"/>
      <c r="P121" s="100"/>
      <c r="Q121" s="100"/>
      <c r="R121" s="100"/>
      <c r="S121" s="100"/>
      <c r="T121" s="100"/>
      <c r="U121" s="100"/>
      <c r="V121" s="100"/>
      <c r="W121" s="92">
        <v>1.2824440389816401E-2</v>
      </c>
      <c r="X121" s="92"/>
      <c r="Y121" s="92"/>
      <c r="Z121" s="92"/>
      <c r="AA121" s="92"/>
      <c r="AB121" s="92"/>
      <c r="AC121" s="92"/>
      <c r="AD121" s="92"/>
      <c r="AE121" s="92"/>
      <c r="AF121" s="92"/>
      <c r="AG121" s="92"/>
      <c r="AH121" s="94">
        <v>4579</v>
      </c>
      <c r="AI121" s="94"/>
      <c r="AJ121" s="94"/>
      <c r="AK121" s="94"/>
      <c r="AL121" s="94"/>
      <c r="AM121" s="94"/>
      <c r="AN121" s="94"/>
      <c r="AO121" s="92">
        <v>1.57783382952917E-2</v>
      </c>
      <c r="AP121" s="92"/>
      <c r="AQ121" s="92"/>
      <c r="AR121" s="92"/>
      <c r="AS121" s="92"/>
      <c r="AT121" s="92"/>
    </row>
    <row r="122" spans="2:46" s="1" customFormat="1" ht="10.65" customHeight="1" x14ac:dyDescent="0.15">
      <c r="B122" s="99" t="s">
        <v>1134</v>
      </c>
      <c r="C122" s="99"/>
      <c r="D122" s="99"/>
      <c r="E122" s="99"/>
      <c r="F122" s="99"/>
      <c r="G122" s="99"/>
      <c r="H122" s="99"/>
      <c r="I122" s="99"/>
      <c r="J122" s="99"/>
      <c r="K122" s="100">
        <v>1018204960.29</v>
      </c>
      <c r="L122" s="100"/>
      <c r="M122" s="100"/>
      <c r="N122" s="100"/>
      <c r="O122" s="100"/>
      <c r="P122" s="100"/>
      <c r="Q122" s="100"/>
      <c r="R122" s="100"/>
      <c r="S122" s="100"/>
      <c r="T122" s="100"/>
      <c r="U122" s="100"/>
      <c r="V122" s="100"/>
      <c r="W122" s="92">
        <v>4.7586591393644802E-2</v>
      </c>
      <c r="X122" s="92"/>
      <c r="Y122" s="92"/>
      <c r="Z122" s="92"/>
      <c r="AA122" s="92"/>
      <c r="AB122" s="92"/>
      <c r="AC122" s="92"/>
      <c r="AD122" s="92"/>
      <c r="AE122" s="92"/>
      <c r="AF122" s="92"/>
      <c r="AG122" s="92"/>
      <c r="AH122" s="94">
        <v>16130</v>
      </c>
      <c r="AI122" s="94"/>
      <c r="AJ122" s="94"/>
      <c r="AK122" s="94"/>
      <c r="AL122" s="94"/>
      <c r="AM122" s="94"/>
      <c r="AN122" s="94"/>
      <c r="AO122" s="92">
        <v>5.55808247877385E-2</v>
      </c>
      <c r="AP122" s="92"/>
      <c r="AQ122" s="92"/>
      <c r="AR122" s="92"/>
      <c r="AS122" s="92"/>
      <c r="AT122" s="92"/>
    </row>
    <row r="123" spans="2:46" s="1" customFormat="1" ht="10.65" customHeight="1" x14ac:dyDescent="0.15">
      <c r="B123" s="99" t="s">
        <v>1249</v>
      </c>
      <c r="C123" s="99"/>
      <c r="D123" s="99"/>
      <c r="E123" s="99"/>
      <c r="F123" s="99"/>
      <c r="G123" s="99"/>
      <c r="H123" s="99"/>
      <c r="I123" s="99"/>
      <c r="J123" s="99"/>
      <c r="K123" s="100">
        <v>205461836.46999899</v>
      </c>
      <c r="L123" s="100"/>
      <c r="M123" s="100"/>
      <c r="N123" s="100"/>
      <c r="O123" s="100"/>
      <c r="P123" s="100"/>
      <c r="Q123" s="100"/>
      <c r="R123" s="100"/>
      <c r="S123" s="100"/>
      <c r="T123" s="100"/>
      <c r="U123" s="100"/>
      <c r="V123" s="100"/>
      <c r="W123" s="92">
        <v>9.6024168417928393E-3</v>
      </c>
      <c r="X123" s="92"/>
      <c r="Y123" s="92"/>
      <c r="Z123" s="92"/>
      <c r="AA123" s="92"/>
      <c r="AB123" s="92"/>
      <c r="AC123" s="92"/>
      <c r="AD123" s="92"/>
      <c r="AE123" s="92"/>
      <c r="AF123" s="92"/>
      <c r="AG123" s="92"/>
      <c r="AH123" s="94">
        <v>3440</v>
      </c>
      <c r="AI123" s="94"/>
      <c r="AJ123" s="94"/>
      <c r="AK123" s="94"/>
      <c r="AL123" s="94"/>
      <c r="AM123" s="94"/>
      <c r="AN123" s="94"/>
      <c r="AO123" s="92">
        <v>1.1853567096703099E-2</v>
      </c>
      <c r="AP123" s="92"/>
      <c r="AQ123" s="92"/>
      <c r="AR123" s="92"/>
      <c r="AS123" s="92"/>
      <c r="AT123" s="92"/>
    </row>
    <row r="124" spans="2:46" s="1" customFormat="1" ht="10.65" customHeight="1" x14ac:dyDescent="0.15">
      <c r="B124" s="99" t="s">
        <v>1248</v>
      </c>
      <c r="C124" s="99"/>
      <c r="D124" s="99"/>
      <c r="E124" s="99"/>
      <c r="F124" s="99"/>
      <c r="G124" s="99"/>
      <c r="H124" s="99"/>
      <c r="I124" s="99"/>
      <c r="J124" s="99"/>
      <c r="K124" s="100">
        <v>5188330520.5600405</v>
      </c>
      <c r="L124" s="100"/>
      <c r="M124" s="100"/>
      <c r="N124" s="100"/>
      <c r="O124" s="100"/>
      <c r="P124" s="100"/>
      <c r="Q124" s="100"/>
      <c r="R124" s="100"/>
      <c r="S124" s="100"/>
      <c r="T124" s="100"/>
      <c r="U124" s="100"/>
      <c r="V124" s="100"/>
      <c r="W124" s="92">
        <v>0.242480614538302</v>
      </c>
      <c r="X124" s="92"/>
      <c r="Y124" s="92"/>
      <c r="Z124" s="92"/>
      <c r="AA124" s="92"/>
      <c r="AB124" s="92"/>
      <c r="AC124" s="92"/>
      <c r="AD124" s="92"/>
      <c r="AE124" s="92"/>
      <c r="AF124" s="92"/>
      <c r="AG124" s="92"/>
      <c r="AH124" s="94">
        <v>65634</v>
      </c>
      <c r="AI124" s="94"/>
      <c r="AJ124" s="94"/>
      <c r="AK124" s="94"/>
      <c r="AL124" s="94"/>
      <c r="AM124" s="94"/>
      <c r="AN124" s="94"/>
      <c r="AO124" s="92">
        <v>0.226161925239828</v>
      </c>
      <c r="AP124" s="92"/>
      <c r="AQ124" s="92"/>
      <c r="AR124" s="92"/>
      <c r="AS124" s="92"/>
      <c r="AT124" s="92"/>
    </row>
    <row r="125" spans="2:46" s="1" customFormat="1" ht="10.65" customHeight="1" x14ac:dyDescent="0.15">
      <c r="B125" s="99" t="s">
        <v>1247</v>
      </c>
      <c r="C125" s="99"/>
      <c r="D125" s="99"/>
      <c r="E125" s="99"/>
      <c r="F125" s="99"/>
      <c r="G125" s="99"/>
      <c r="H125" s="99"/>
      <c r="I125" s="99"/>
      <c r="J125" s="99"/>
      <c r="K125" s="100">
        <v>561255571.85000002</v>
      </c>
      <c r="L125" s="100"/>
      <c r="M125" s="100"/>
      <c r="N125" s="100"/>
      <c r="O125" s="100"/>
      <c r="P125" s="100"/>
      <c r="Q125" s="100"/>
      <c r="R125" s="100"/>
      <c r="S125" s="100"/>
      <c r="T125" s="100"/>
      <c r="U125" s="100"/>
      <c r="V125" s="100"/>
      <c r="W125" s="92">
        <v>2.6230710521608001E-2</v>
      </c>
      <c r="X125" s="92"/>
      <c r="Y125" s="92"/>
      <c r="Z125" s="92"/>
      <c r="AA125" s="92"/>
      <c r="AB125" s="92"/>
      <c r="AC125" s="92"/>
      <c r="AD125" s="92"/>
      <c r="AE125" s="92"/>
      <c r="AF125" s="92"/>
      <c r="AG125" s="92"/>
      <c r="AH125" s="94">
        <v>6846</v>
      </c>
      <c r="AI125" s="94"/>
      <c r="AJ125" s="94"/>
      <c r="AK125" s="94"/>
      <c r="AL125" s="94"/>
      <c r="AM125" s="94"/>
      <c r="AN125" s="94"/>
      <c r="AO125" s="92">
        <v>2.3589976844194501E-2</v>
      </c>
      <c r="AP125" s="92"/>
      <c r="AQ125" s="92"/>
      <c r="AR125" s="92"/>
      <c r="AS125" s="92"/>
      <c r="AT125" s="92"/>
    </row>
    <row r="126" spans="2:46" s="1" customFormat="1" ht="10.65" customHeight="1" x14ac:dyDescent="0.15">
      <c r="B126" s="99" t="s">
        <v>1246</v>
      </c>
      <c r="C126" s="99"/>
      <c r="D126" s="99"/>
      <c r="E126" s="99"/>
      <c r="F126" s="99"/>
      <c r="G126" s="99"/>
      <c r="H126" s="99"/>
      <c r="I126" s="99"/>
      <c r="J126" s="99"/>
      <c r="K126" s="100">
        <v>242229689.94999999</v>
      </c>
      <c r="L126" s="100"/>
      <c r="M126" s="100"/>
      <c r="N126" s="100"/>
      <c r="O126" s="100"/>
      <c r="P126" s="100"/>
      <c r="Q126" s="100"/>
      <c r="R126" s="100"/>
      <c r="S126" s="100"/>
      <c r="T126" s="100"/>
      <c r="U126" s="100"/>
      <c r="V126" s="100"/>
      <c r="W126" s="92">
        <v>1.13207907333086E-2</v>
      </c>
      <c r="X126" s="92"/>
      <c r="Y126" s="92"/>
      <c r="Z126" s="92"/>
      <c r="AA126" s="92"/>
      <c r="AB126" s="92"/>
      <c r="AC126" s="92"/>
      <c r="AD126" s="92"/>
      <c r="AE126" s="92"/>
      <c r="AF126" s="92"/>
      <c r="AG126" s="92"/>
      <c r="AH126" s="94">
        <v>3358</v>
      </c>
      <c r="AI126" s="94"/>
      <c r="AJ126" s="94"/>
      <c r="AK126" s="94"/>
      <c r="AL126" s="94"/>
      <c r="AM126" s="94"/>
      <c r="AN126" s="94"/>
      <c r="AO126" s="92">
        <v>1.1571011136839801E-2</v>
      </c>
      <c r="AP126" s="92"/>
      <c r="AQ126" s="92"/>
      <c r="AR126" s="92"/>
      <c r="AS126" s="92"/>
      <c r="AT126" s="92"/>
    </row>
    <row r="127" spans="2:46" s="1" customFormat="1" ht="10.65" customHeight="1" x14ac:dyDescent="0.15">
      <c r="B127" s="99" t="s">
        <v>1245</v>
      </c>
      <c r="C127" s="99"/>
      <c r="D127" s="99"/>
      <c r="E127" s="99"/>
      <c r="F127" s="99"/>
      <c r="G127" s="99"/>
      <c r="H127" s="99"/>
      <c r="I127" s="99"/>
      <c r="J127" s="99"/>
      <c r="K127" s="100">
        <v>247860022.88</v>
      </c>
      <c r="L127" s="100"/>
      <c r="M127" s="100"/>
      <c r="N127" s="100"/>
      <c r="O127" s="100"/>
      <c r="P127" s="100"/>
      <c r="Q127" s="100"/>
      <c r="R127" s="100"/>
      <c r="S127" s="100"/>
      <c r="T127" s="100"/>
      <c r="U127" s="100"/>
      <c r="V127" s="100"/>
      <c r="W127" s="92">
        <v>1.1583928670167399E-2</v>
      </c>
      <c r="X127" s="92"/>
      <c r="Y127" s="92"/>
      <c r="Z127" s="92"/>
      <c r="AA127" s="92"/>
      <c r="AB127" s="92"/>
      <c r="AC127" s="92"/>
      <c r="AD127" s="92"/>
      <c r="AE127" s="92"/>
      <c r="AF127" s="92"/>
      <c r="AG127" s="92"/>
      <c r="AH127" s="94">
        <v>3190</v>
      </c>
      <c r="AI127" s="94"/>
      <c r="AJ127" s="94"/>
      <c r="AK127" s="94"/>
      <c r="AL127" s="94"/>
      <c r="AM127" s="94"/>
      <c r="AN127" s="94"/>
      <c r="AO127" s="92">
        <v>1.0992115999558899E-2</v>
      </c>
      <c r="AP127" s="92"/>
      <c r="AQ127" s="92"/>
      <c r="AR127" s="92"/>
      <c r="AS127" s="92"/>
      <c r="AT127" s="92"/>
    </row>
    <row r="128" spans="2:46" s="1" customFormat="1" ht="10.65" customHeight="1" x14ac:dyDescent="0.15">
      <c r="B128" s="99" t="s">
        <v>1244</v>
      </c>
      <c r="C128" s="99"/>
      <c r="D128" s="99"/>
      <c r="E128" s="99"/>
      <c r="F128" s="99"/>
      <c r="G128" s="99"/>
      <c r="H128" s="99"/>
      <c r="I128" s="99"/>
      <c r="J128" s="99"/>
      <c r="K128" s="100">
        <v>168219172.34</v>
      </c>
      <c r="L128" s="100"/>
      <c r="M128" s="100"/>
      <c r="N128" s="100"/>
      <c r="O128" s="100"/>
      <c r="P128" s="100"/>
      <c r="Q128" s="100"/>
      <c r="R128" s="100"/>
      <c r="S128" s="100"/>
      <c r="T128" s="100"/>
      <c r="U128" s="100"/>
      <c r="V128" s="100"/>
      <c r="W128" s="92">
        <v>7.8618523096182294E-3</v>
      </c>
      <c r="X128" s="92"/>
      <c r="Y128" s="92"/>
      <c r="Z128" s="92"/>
      <c r="AA128" s="92"/>
      <c r="AB128" s="92"/>
      <c r="AC128" s="92"/>
      <c r="AD128" s="92"/>
      <c r="AE128" s="92"/>
      <c r="AF128" s="92"/>
      <c r="AG128" s="92"/>
      <c r="AH128" s="94">
        <v>2300</v>
      </c>
      <c r="AI128" s="94"/>
      <c r="AJ128" s="94"/>
      <c r="AK128" s="94"/>
      <c r="AL128" s="94"/>
      <c r="AM128" s="94"/>
      <c r="AN128" s="94"/>
      <c r="AO128" s="92">
        <v>7.9253500937258806E-3</v>
      </c>
      <c r="AP128" s="92"/>
      <c r="AQ128" s="92"/>
      <c r="AR128" s="92"/>
      <c r="AS128" s="92"/>
      <c r="AT128" s="92"/>
    </row>
    <row r="129" spans="2:46" s="1" customFormat="1" ht="10.65" customHeight="1" x14ac:dyDescent="0.15">
      <c r="B129" s="99" t="s">
        <v>1243</v>
      </c>
      <c r="C129" s="99"/>
      <c r="D129" s="99"/>
      <c r="E129" s="99"/>
      <c r="F129" s="99"/>
      <c r="G129" s="99"/>
      <c r="H129" s="99"/>
      <c r="I129" s="99"/>
      <c r="J129" s="99"/>
      <c r="K129" s="100">
        <v>8088818516.4499502</v>
      </c>
      <c r="L129" s="100"/>
      <c r="M129" s="100"/>
      <c r="N129" s="100"/>
      <c r="O129" s="100"/>
      <c r="P129" s="100"/>
      <c r="Q129" s="100"/>
      <c r="R129" s="100"/>
      <c r="S129" s="100"/>
      <c r="T129" s="100"/>
      <c r="U129" s="100"/>
      <c r="V129" s="100"/>
      <c r="W129" s="92">
        <v>0.37803715029046803</v>
      </c>
      <c r="X129" s="92"/>
      <c r="Y129" s="92"/>
      <c r="Z129" s="92"/>
      <c r="AA129" s="92"/>
      <c r="AB129" s="92"/>
      <c r="AC129" s="92"/>
      <c r="AD129" s="92"/>
      <c r="AE129" s="92"/>
      <c r="AF129" s="92"/>
      <c r="AG129" s="92"/>
      <c r="AH129" s="94">
        <v>67049</v>
      </c>
      <c r="AI129" s="94"/>
      <c r="AJ129" s="94"/>
      <c r="AK129" s="94"/>
      <c r="AL129" s="94"/>
      <c r="AM129" s="94"/>
      <c r="AN129" s="94"/>
      <c r="AO129" s="92">
        <v>0.23103773844966399</v>
      </c>
      <c r="AP129" s="92"/>
      <c r="AQ129" s="92"/>
      <c r="AR129" s="92"/>
      <c r="AS129" s="92"/>
      <c r="AT129" s="92"/>
    </row>
    <row r="130" spans="2:46" s="1" customFormat="1" ht="10.65" customHeight="1" x14ac:dyDescent="0.15">
      <c r="B130" s="99" t="s">
        <v>1242</v>
      </c>
      <c r="C130" s="99"/>
      <c r="D130" s="99"/>
      <c r="E130" s="99"/>
      <c r="F130" s="99"/>
      <c r="G130" s="99"/>
      <c r="H130" s="99"/>
      <c r="I130" s="99"/>
      <c r="J130" s="99"/>
      <c r="K130" s="100">
        <v>478254069.15000099</v>
      </c>
      <c r="L130" s="100"/>
      <c r="M130" s="100"/>
      <c r="N130" s="100"/>
      <c r="O130" s="100"/>
      <c r="P130" s="100"/>
      <c r="Q130" s="100"/>
      <c r="R130" s="100"/>
      <c r="S130" s="100"/>
      <c r="T130" s="100"/>
      <c r="U130" s="100"/>
      <c r="V130" s="100"/>
      <c r="W130" s="92">
        <v>2.23515714994229E-2</v>
      </c>
      <c r="X130" s="92"/>
      <c r="Y130" s="92"/>
      <c r="Z130" s="92"/>
      <c r="AA130" s="92"/>
      <c r="AB130" s="92"/>
      <c r="AC130" s="92"/>
      <c r="AD130" s="92"/>
      <c r="AE130" s="92"/>
      <c r="AF130" s="92"/>
      <c r="AG130" s="92"/>
      <c r="AH130" s="94">
        <v>5047</v>
      </c>
      <c r="AI130" s="94"/>
      <c r="AJ130" s="94"/>
      <c r="AK130" s="94"/>
      <c r="AL130" s="94"/>
      <c r="AM130" s="94"/>
      <c r="AN130" s="94"/>
      <c r="AO130" s="92">
        <v>1.7390974749145399E-2</v>
      </c>
      <c r="AP130" s="92"/>
      <c r="AQ130" s="92"/>
      <c r="AR130" s="92"/>
      <c r="AS130" s="92"/>
      <c r="AT130" s="92"/>
    </row>
    <row r="131" spans="2:46" s="1" customFormat="1" ht="10.65" customHeight="1" x14ac:dyDescent="0.15">
      <c r="B131" s="99" t="s">
        <v>1241</v>
      </c>
      <c r="C131" s="99"/>
      <c r="D131" s="99"/>
      <c r="E131" s="99"/>
      <c r="F131" s="99"/>
      <c r="G131" s="99"/>
      <c r="H131" s="99"/>
      <c r="I131" s="99"/>
      <c r="J131" s="99"/>
      <c r="K131" s="100">
        <v>44712629.350000001</v>
      </c>
      <c r="L131" s="100"/>
      <c r="M131" s="100"/>
      <c r="N131" s="100"/>
      <c r="O131" s="100"/>
      <c r="P131" s="100"/>
      <c r="Q131" s="100"/>
      <c r="R131" s="100"/>
      <c r="S131" s="100"/>
      <c r="T131" s="100"/>
      <c r="U131" s="100"/>
      <c r="V131" s="100"/>
      <c r="W131" s="92">
        <v>2.0896790980157098E-3</v>
      </c>
      <c r="X131" s="92"/>
      <c r="Y131" s="92"/>
      <c r="Z131" s="92"/>
      <c r="AA131" s="92"/>
      <c r="AB131" s="92"/>
      <c r="AC131" s="92"/>
      <c r="AD131" s="92"/>
      <c r="AE131" s="92"/>
      <c r="AF131" s="92"/>
      <c r="AG131" s="92"/>
      <c r="AH131" s="94">
        <v>475</v>
      </c>
      <c r="AI131" s="94"/>
      <c r="AJ131" s="94"/>
      <c r="AK131" s="94"/>
      <c r="AL131" s="94"/>
      <c r="AM131" s="94"/>
      <c r="AN131" s="94"/>
      <c r="AO131" s="92">
        <v>1.6367570845738199E-3</v>
      </c>
      <c r="AP131" s="92"/>
      <c r="AQ131" s="92"/>
      <c r="AR131" s="92"/>
      <c r="AS131" s="92"/>
      <c r="AT131" s="92"/>
    </row>
    <row r="132" spans="2:46" s="1" customFormat="1" ht="10.65" customHeight="1" x14ac:dyDescent="0.15">
      <c r="B132" s="99" t="s">
        <v>1240</v>
      </c>
      <c r="C132" s="99"/>
      <c r="D132" s="99"/>
      <c r="E132" s="99"/>
      <c r="F132" s="99"/>
      <c r="G132" s="99"/>
      <c r="H132" s="99"/>
      <c r="I132" s="99"/>
      <c r="J132" s="99"/>
      <c r="K132" s="100">
        <v>34435042.210000001</v>
      </c>
      <c r="L132" s="100"/>
      <c r="M132" s="100"/>
      <c r="N132" s="100"/>
      <c r="O132" s="100"/>
      <c r="P132" s="100"/>
      <c r="Q132" s="100"/>
      <c r="R132" s="100"/>
      <c r="S132" s="100"/>
      <c r="T132" s="100"/>
      <c r="U132" s="100"/>
      <c r="V132" s="100"/>
      <c r="W132" s="92">
        <v>1.6093481638544201E-3</v>
      </c>
      <c r="X132" s="92"/>
      <c r="Y132" s="92"/>
      <c r="Z132" s="92"/>
      <c r="AA132" s="92"/>
      <c r="AB132" s="92"/>
      <c r="AC132" s="92"/>
      <c r="AD132" s="92"/>
      <c r="AE132" s="92"/>
      <c r="AF132" s="92"/>
      <c r="AG132" s="92"/>
      <c r="AH132" s="94">
        <v>431</v>
      </c>
      <c r="AI132" s="94"/>
      <c r="AJ132" s="94"/>
      <c r="AK132" s="94"/>
      <c r="AL132" s="94"/>
      <c r="AM132" s="94"/>
      <c r="AN132" s="94"/>
      <c r="AO132" s="92">
        <v>1.48514169147646E-3</v>
      </c>
      <c r="AP132" s="92"/>
      <c r="AQ132" s="92"/>
      <c r="AR132" s="92"/>
      <c r="AS132" s="92"/>
      <c r="AT132" s="92"/>
    </row>
    <row r="133" spans="2:46" s="1" customFormat="1" ht="10.65" customHeight="1" x14ac:dyDescent="0.15">
      <c r="B133" s="99" t="s">
        <v>1239</v>
      </c>
      <c r="C133" s="99"/>
      <c r="D133" s="99"/>
      <c r="E133" s="99"/>
      <c r="F133" s="99"/>
      <c r="G133" s="99"/>
      <c r="H133" s="99"/>
      <c r="I133" s="99"/>
      <c r="J133" s="99"/>
      <c r="K133" s="100">
        <v>24923421.460000001</v>
      </c>
      <c r="L133" s="100"/>
      <c r="M133" s="100"/>
      <c r="N133" s="100"/>
      <c r="O133" s="100"/>
      <c r="P133" s="100"/>
      <c r="Q133" s="100"/>
      <c r="R133" s="100"/>
      <c r="S133" s="100"/>
      <c r="T133" s="100"/>
      <c r="U133" s="100"/>
      <c r="V133" s="100"/>
      <c r="W133" s="92">
        <v>1.16481525763813E-3</v>
      </c>
      <c r="X133" s="92"/>
      <c r="Y133" s="92"/>
      <c r="Z133" s="92"/>
      <c r="AA133" s="92"/>
      <c r="AB133" s="92"/>
      <c r="AC133" s="92"/>
      <c r="AD133" s="92"/>
      <c r="AE133" s="92"/>
      <c r="AF133" s="92"/>
      <c r="AG133" s="92"/>
      <c r="AH133" s="94">
        <v>250</v>
      </c>
      <c r="AI133" s="94"/>
      <c r="AJ133" s="94"/>
      <c r="AK133" s="94"/>
      <c r="AL133" s="94"/>
      <c r="AM133" s="94"/>
      <c r="AN133" s="94"/>
      <c r="AO133" s="92">
        <v>8.6145109714411703E-4</v>
      </c>
      <c r="AP133" s="92"/>
      <c r="AQ133" s="92"/>
      <c r="AR133" s="92"/>
      <c r="AS133" s="92"/>
      <c r="AT133" s="92"/>
    </row>
    <row r="134" spans="2:46" s="1" customFormat="1" ht="10.65" customHeight="1" x14ac:dyDescent="0.15">
      <c r="B134" s="99" t="s">
        <v>1238</v>
      </c>
      <c r="C134" s="99"/>
      <c r="D134" s="99"/>
      <c r="E134" s="99"/>
      <c r="F134" s="99"/>
      <c r="G134" s="99"/>
      <c r="H134" s="99"/>
      <c r="I134" s="99"/>
      <c r="J134" s="99"/>
      <c r="K134" s="100">
        <v>477229271.94000101</v>
      </c>
      <c r="L134" s="100"/>
      <c r="M134" s="100"/>
      <c r="N134" s="100"/>
      <c r="O134" s="100"/>
      <c r="P134" s="100"/>
      <c r="Q134" s="100"/>
      <c r="R134" s="100"/>
      <c r="S134" s="100"/>
      <c r="T134" s="100"/>
      <c r="U134" s="100"/>
      <c r="V134" s="100"/>
      <c r="W134" s="92">
        <v>2.2303676814172401E-2</v>
      </c>
      <c r="X134" s="92"/>
      <c r="Y134" s="92"/>
      <c r="Z134" s="92"/>
      <c r="AA134" s="92"/>
      <c r="AB134" s="92"/>
      <c r="AC134" s="92"/>
      <c r="AD134" s="92"/>
      <c r="AE134" s="92"/>
      <c r="AF134" s="92"/>
      <c r="AG134" s="92"/>
      <c r="AH134" s="94">
        <v>4785</v>
      </c>
      <c r="AI134" s="94"/>
      <c r="AJ134" s="94"/>
      <c r="AK134" s="94"/>
      <c r="AL134" s="94"/>
      <c r="AM134" s="94"/>
      <c r="AN134" s="94"/>
      <c r="AO134" s="92">
        <v>1.6488173999338399E-2</v>
      </c>
      <c r="AP134" s="92"/>
      <c r="AQ134" s="92"/>
      <c r="AR134" s="92"/>
      <c r="AS134" s="92"/>
      <c r="AT134" s="92"/>
    </row>
    <row r="135" spans="2:46" s="1" customFormat="1" ht="10.65" customHeight="1" x14ac:dyDescent="0.15">
      <c r="B135" s="99" t="s">
        <v>1237</v>
      </c>
      <c r="C135" s="99"/>
      <c r="D135" s="99"/>
      <c r="E135" s="99"/>
      <c r="F135" s="99"/>
      <c r="G135" s="99"/>
      <c r="H135" s="99"/>
      <c r="I135" s="99"/>
      <c r="J135" s="99"/>
      <c r="K135" s="100">
        <v>24419018.199999999</v>
      </c>
      <c r="L135" s="100"/>
      <c r="M135" s="100"/>
      <c r="N135" s="100"/>
      <c r="O135" s="100"/>
      <c r="P135" s="100"/>
      <c r="Q135" s="100"/>
      <c r="R135" s="100"/>
      <c r="S135" s="100"/>
      <c r="T135" s="100"/>
      <c r="U135" s="100"/>
      <c r="V135" s="100"/>
      <c r="W135" s="92">
        <v>1.14124158360652E-3</v>
      </c>
      <c r="X135" s="92"/>
      <c r="Y135" s="92"/>
      <c r="Z135" s="92"/>
      <c r="AA135" s="92"/>
      <c r="AB135" s="92"/>
      <c r="AC135" s="92"/>
      <c r="AD135" s="92"/>
      <c r="AE135" s="92"/>
      <c r="AF135" s="92"/>
      <c r="AG135" s="92"/>
      <c r="AH135" s="94">
        <v>342</v>
      </c>
      <c r="AI135" s="94"/>
      <c r="AJ135" s="94"/>
      <c r="AK135" s="94"/>
      <c r="AL135" s="94"/>
      <c r="AM135" s="94"/>
      <c r="AN135" s="94"/>
      <c r="AO135" s="92">
        <v>1.17846510089315E-3</v>
      </c>
      <c r="AP135" s="92"/>
      <c r="AQ135" s="92"/>
      <c r="AR135" s="92"/>
      <c r="AS135" s="92"/>
      <c r="AT135" s="92"/>
    </row>
    <row r="136" spans="2:46" s="1" customFormat="1" ht="10.65" customHeight="1" x14ac:dyDescent="0.15">
      <c r="B136" s="99" t="s">
        <v>1236</v>
      </c>
      <c r="C136" s="99"/>
      <c r="D136" s="99"/>
      <c r="E136" s="99"/>
      <c r="F136" s="99"/>
      <c r="G136" s="99"/>
      <c r="H136" s="99"/>
      <c r="I136" s="99"/>
      <c r="J136" s="99"/>
      <c r="K136" s="100">
        <v>218258.41</v>
      </c>
      <c r="L136" s="100"/>
      <c r="M136" s="100"/>
      <c r="N136" s="100"/>
      <c r="O136" s="100"/>
      <c r="P136" s="100"/>
      <c r="Q136" s="100"/>
      <c r="R136" s="100"/>
      <c r="S136" s="100"/>
      <c r="T136" s="100"/>
      <c r="U136" s="100"/>
      <c r="V136" s="100"/>
      <c r="W136" s="92">
        <v>1.02004745409396E-5</v>
      </c>
      <c r="X136" s="92"/>
      <c r="Y136" s="92"/>
      <c r="Z136" s="92"/>
      <c r="AA136" s="92"/>
      <c r="AB136" s="92"/>
      <c r="AC136" s="92"/>
      <c r="AD136" s="92"/>
      <c r="AE136" s="92"/>
      <c r="AF136" s="92"/>
      <c r="AG136" s="92"/>
      <c r="AH136" s="94">
        <v>4</v>
      </c>
      <c r="AI136" s="94"/>
      <c r="AJ136" s="94"/>
      <c r="AK136" s="94"/>
      <c r="AL136" s="94"/>
      <c r="AM136" s="94"/>
      <c r="AN136" s="94"/>
      <c r="AO136" s="92">
        <v>1.37832175543059E-5</v>
      </c>
      <c r="AP136" s="92"/>
      <c r="AQ136" s="92"/>
      <c r="AR136" s="92"/>
      <c r="AS136" s="92"/>
      <c r="AT136" s="92"/>
    </row>
    <row r="137" spans="2:46" s="1" customFormat="1" ht="10.65" customHeight="1" x14ac:dyDescent="0.15">
      <c r="B137" s="99" t="s">
        <v>1235</v>
      </c>
      <c r="C137" s="99"/>
      <c r="D137" s="99"/>
      <c r="E137" s="99"/>
      <c r="F137" s="99"/>
      <c r="G137" s="99"/>
      <c r="H137" s="99"/>
      <c r="I137" s="99"/>
      <c r="J137" s="99"/>
      <c r="K137" s="100">
        <v>617226.31000000006</v>
      </c>
      <c r="L137" s="100"/>
      <c r="M137" s="100"/>
      <c r="N137" s="100"/>
      <c r="O137" s="100"/>
      <c r="P137" s="100"/>
      <c r="Q137" s="100"/>
      <c r="R137" s="100"/>
      <c r="S137" s="100"/>
      <c r="T137" s="100"/>
      <c r="U137" s="100"/>
      <c r="V137" s="100"/>
      <c r="W137" s="92">
        <v>2.8846545987176899E-5</v>
      </c>
      <c r="X137" s="92"/>
      <c r="Y137" s="92"/>
      <c r="Z137" s="92"/>
      <c r="AA137" s="92"/>
      <c r="AB137" s="92"/>
      <c r="AC137" s="92"/>
      <c r="AD137" s="92"/>
      <c r="AE137" s="92"/>
      <c r="AF137" s="92"/>
      <c r="AG137" s="92"/>
      <c r="AH137" s="94">
        <v>5</v>
      </c>
      <c r="AI137" s="94"/>
      <c r="AJ137" s="94"/>
      <c r="AK137" s="94"/>
      <c r="AL137" s="94"/>
      <c r="AM137" s="94"/>
      <c r="AN137" s="94"/>
      <c r="AO137" s="92">
        <v>1.7229021942882299E-5</v>
      </c>
      <c r="AP137" s="92"/>
      <c r="AQ137" s="92"/>
      <c r="AR137" s="92"/>
      <c r="AS137" s="92"/>
      <c r="AT137" s="92"/>
    </row>
    <row r="138" spans="2:46" s="1" customFormat="1" ht="10.65" customHeight="1" x14ac:dyDescent="0.15">
      <c r="B138" s="99" t="s">
        <v>1234</v>
      </c>
      <c r="C138" s="99"/>
      <c r="D138" s="99"/>
      <c r="E138" s="99"/>
      <c r="F138" s="99"/>
      <c r="G138" s="99"/>
      <c r="H138" s="99"/>
      <c r="I138" s="99"/>
      <c r="J138" s="99"/>
      <c r="K138" s="100">
        <v>247903.74</v>
      </c>
      <c r="L138" s="100"/>
      <c r="M138" s="100"/>
      <c r="N138" s="100"/>
      <c r="O138" s="100"/>
      <c r="P138" s="100"/>
      <c r="Q138" s="100"/>
      <c r="R138" s="100"/>
      <c r="S138" s="100"/>
      <c r="T138" s="100"/>
      <c r="U138" s="100"/>
      <c r="V138" s="100"/>
      <c r="W138" s="92">
        <v>1.15859718233708E-5</v>
      </c>
      <c r="X138" s="92"/>
      <c r="Y138" s="92"/>
      <c r="Z138" s="92"/>
      <c r="AA138" s="92"/>
      <c r="AB138" s="92"/>
      <c r="AC138" s="92"/>
      <c r="AD138" s="92"/>
      <c r="AE138" s="92"/>
      <c r="AF138" s="92"/>
      <c r="AG138" s="92"/>
      <c r="AH138" s="94">
        <v>4</v>
      </c>
      <c r="AI138" s="94"/>
      <c r="AJ138" s="94"/>
      <c r="AK138" s="94"/>
      <c r="AL138" s="94"/>
      <c r="AM138" s="94"/>
      <c r="AN138" s="94"/>
      <c r="AO138" s="92">
        <v>1.37832175543059E-5</v>
      </c>
      <c r="AP138" s="92"/>
      <c r="AQ138" s="92"/>
      <c r="AR138" s="92"/>
      <c r="AS138" s="92"/>
      <c r="AT138" s="92"/>
    </row>
    <row r="139" spans="2:46" s="1" customFormat="1" ht="10.65" customHeight="1" x14ac:dyDescent="0.15">
      <c r="B139" s="99" t="s">
        <v>1233</v>
      </c>
      <c r="C139" s="99"/>
      <c r="D139" s="99"/>
      <c r="E139" s="99"/>
      <c r="F139" s="99"/>
      <c r="G139" s="99"/>
      <c r="H139" s="99"/>
      <c r="I139" s="99"/>
      <c r="J139" s="99"/>
      <c r="K139" s="100">
        <v>115460.63</v>
      </c>
      <c r="L139" s="100"/>
      <c r="M139" s="100"/>
      <c r="N139" s="100"/>
      <c r="O139" s="100"/>
      <c r="P139" s="100"/>
      <c r="Q139" s="100"/>
      <c r="R139" s="100"/>
      <c r="S139" s="100"/>
      <c r="T139" s="100"/>
      <c r="U139" s="100"/>
      <c r="V139" s="100"/>
      <c r="W139" s="92">
        <v>5.3961412840671199E-6</v>
      </c>
      <c r="X139" s="92"/>
      <c r="Y139" s="92"/>
      <c r="Z139" s="92"/>
      <c r="AA139" s="92"/>
      <c r="AB139" s="92"/>
      <c r="AC139" s="92"/>
      <c r="AD139" s="92"/>
      <c r="AE139" s="92"/>
      <c r="AF139" s="92"/>
      <c r="AG139" s="92"/>
      <c r="AH139" s="94">
        <v>2</v>
      </c>
      <c r="AI139" s="94"/>
      <c r="AJ139" s="94"/>
      <c r="AK139" s="94"/>
      <c r="AL139" s="94"/>
      <c r="AM139" s="94"/>
      <c r="AN139" s="94"/>
      <c r="AO139" s="92">
        <v>6.8916087771529396E-6</v>
      </c>
      <c r="AP139" s="92"/>
      <c r="AQ139" s="92"/>
      <c r="AR139" s="92"/>
      <c r="AS139" s="92"/>
      <c r="AT139" s="92"/>
    </row>
    <row r="140" spans="2:46" s="1" customFormat="1" ht="10.65" customHeight="1" x14ac:dyDescent="0.15">
      <c r="B140" s="99" t="s">
        <v>1232</v>
      </c>
      <c r="C140" s="99"/>
      <c r="D140" s="99"/>
      <c r="E140" s="99"/>
      <c r="F140" s="99"/>
      <c r="G140" s="99"/>
      <c r="H140" s="99"/>
      <c r="I140" s="99"/>
      <c r="J140" s="99"/>
      <c r="K140" s="100">
        <v>320583.08</v>
      </c>
      <c r="L140" s="100"/>
      <c r="M140" s="100"/>
      <c r="N140" s="100"/>
      <c r="O140" s="100"/>
      <c r="P140" s="100"/>
      <c r="Q140" s="100"/>
      <c r="R140" s="100"/>
      <c r="S140" s="100"/>
      <c r="T140" s="100"/>
      <c r="U140" s="100"/>
      <c r="V140" s="100"/>
      <c r="W140" s="92">
        <v>1.4982696638338E-5</v>
      </c>
      <c r="X140" s="92"/>
      <c r="Y140" s="92"/>
      <c r="Z140" s="92"/>
      <c r="AA140" s="92"/>
      <c r="AB140" s="92"/>
      <c r="AC140" s="92"/>
      <c r="AD140" s="92"/>
      <c r="AE140" s="92"/>
      <c r="AF140" s="92"/>
      <c r="AG140" s="92"/>
      <c r="AH140" s="94">
        <v>5</v>
      </c>
      <c r="AI140" s="94"/>
      <c r="AJ140" s="94"/>
      <c r="AK140" s="94"/>
      <c r="AL140" s="94"/>
      <c r="AM140" s="94"/>
      <c r="AN140" s="94"/>
      <c r="AO140" s="92">
        <v>1.7229021942882299E-5</v>
      </c>
      <c r="AP140" s="92"/>
      <c r="AQ140" s="92"/>
      <c r="AR140" s="92"/>
      <c r="AS140" s="92"/>
      <c r="AT140" s="92"/>
    </row>
    <row r="141" spans="2:46" s="1" customFormat="1" ht="10.65" customHeight="1" x14ac:dyDescent="0.15">
      <c r="B141" s="99" t="s">
        <v>1231</v>
      </c>
      <c r="C141" s="99"/>
      <c r="D141" s="99"/>
      <c r="E141" s="99"/>
      <c r="F141" s="99"/>
      <c r="G141" s="99"/>
      <c r="H141" s="99"/>
      <c r="I141" s="99"/>
      <c r="J141" s="99"/>
      <c r="K141" s="100">
        <v>458668.07</v>
      </c>
      <c r="L141" s="100"/>
      <c r="M141" s="100"/>
      <c r="N141" s="100"/>
      <c r="O141" s="100"/>
      <c r="P141" s="100"/>
      <c r="Q141" s="100"/>
      <c r="R141" s="100"/>
      <c r="S141" s="100"/>
      <c r="T141" s="100"/>
      <c r="U141" s="100"/>
      <c r="V141" s="100"/>
      <c r="W141" s="92">
        <v>2.1436204775691801E-5</v>
      </c>
      <c r="X141" s="92"/>
      <c r="Y141" s="92"/>
      <c r="Z141" s="92"/>
      <c r="AA141" s="92"/>
      <c r="AB141" s="92"/>
      <c r="AC141" s="92"/>
      <c r="AD141" s="92"/>
      <c r="AE141" s="92"/>
      <c r="AF141" s="92"/>
      <c r="AG141" s="92"/>
      <c r="AH141" s="94">
        <v>5</v>
      </c>
      <c r="AI141" s="94"/>
      <c r="AJ141" s="94"/>
      <c r="AK141" s="94"/>
      <c r="AL141" s="94"/>
      <c r="AM141" s="94"/>
      <c r="AN141" s="94"/>
      <c r="AO141" s="92">
        <v>1.7229021942882299E-5</v>
      </c>
      <c r="AP141" s="92"/>
      <c r="AQ141" s="92"/>
      <c r="AR141" s="92"/>
      <c r="AS141" s="92"/>
      <c r="AT141" s="92"/>
    </row>
    <row r="142" spans="2:46" s="1" customFormat="1" ht="10.65" customHeight="1" x14ac:dyDescent="0.15">
      <c r="B142" s="99" t="s">
        <v>1230</v>
      </c>
      <c r="C142" s="99"/>
      <c r="D142" s="99"/>
      <c r="E142" s="99"/>
      <c r="F142" s="99"/>
      <c r="G142" s="99"/>
      <c r="H142" s="99"/>
      <c r="I142" s="99"/>
      <c r="J142" s="99"/>
      <c r="K142" s="100">
        <v>2843194.25</v>
      </c>
      <c r="L142" s="100"/>
      <c r="M142" s="100"/>
      <c r="N142" s="100"/>
      <c r="O142" s="100"/>
      <c r="P142" s="100"/>
      <c r="Q142" s="100"/>
      <c r="R142" s="100"/>
      <c r="S142" s="100"/>
      <c r="T142" s="100"/>
      <c r="U142" s="100"/>
      <c r="V142" s="100"/>
      <c r="W142" s="92">
        <v>1.3287886850303201E-4</v>
      </c>
      <c r="X142" s="92"/>
      <c r="Y142" s="92"/>
      <c r="Z142" s="92"/>
      <c r="AA142" s="92"/>
      <c r="AB142" s="92"/>
      <c r="AC142" s="92"/>
      <c r="AD142" s="92"/>
      <c r="AE142" s="92"/>
      <c r="AF142" s="92"/>
      <c r="AG142" s="92"/>
      <c r="AH142" s="94">
        <v>39</v>
      </c>
      <c r="AI142" s="94"/>
      <c r="AJ142" s="94"/>
      <c r="AK142" s="94"/>
      <c r="AL142" s="94"/>
      <c r="AM142" s="94"/>
      <c r="AN142" s="94"/>
      <c r="AO142" s="92">
        <v>1.34386371154482E-4</v>
      </c>
      <c r="AP142" s="92"/>
      <c r="AQ142" s="92"/>
      <c r="AR142" s="92"/>
      <c r="AS142" s="92"/>
      <c r="AT142" s="92"/>
    </row>
    <row r="143" spans="2:46" s="1" customFormat="1" ht="10.65" customHeight="1" x14ac:dyDescent="0.15">
      <c r="B143" s="99" t="s">
        <v>1229</v>
      </c>
      <c r="C143" s="99"/>
      <c r="D143" s="99"/>
      <c r="E143" s="99"/>
      <c r="F143" s="99"/>
      <c r="G143" s="99"/>
      <c r="H143" s="99"/>
      <c r="I143" s="99"/>
      <c r="J143" s="99"/>
      <c r="K143" s="100">
        <v>89423.96</v>
      </c>
      <c r="L143" s="100"/>
      <c r="M143" s="100"/>
      <c r="N143" s="100"/>
      <c r="O143" s="100"/>
      <c r="P143" s="100"/>
      <c r="Q143" s="100"/>
      <c r="R143" s="100"/>
      <c r="S143" s="100"/>
      <c r="T143" s="100"/>
      <c r="U143" s="100"/>
      <c r="V143" s="100"/>
      <c r="W143" s="92">
        <v>4.1792975002887702E-6</v>
      </c>
      <c r="X143" s="92"/>
      <c r="Y143" s="92"/>
      <c r="Z143" s="92"/>
      <c r="AA143" s="92"/>
      <c r="AB143" s="92"/>
      <c r="AC143" s="92"/>
      <c r="AD143" s="92"/>
      <c r="AE143" s="92"/>
      <c r="AF143" s="92"/>
      <c r="AG143" s="92"/>
      <c r="AH143" s="94">
        <v>2</v>
      </c>
      <c r="AI143" s="94"/>
      <c r="AJ143" s="94"/>
      <c r="AK143" s="94"/>
      <c r="AL143" s="94"/>
      <c r="AM143" s="94"/>
      <c r="AN143" s="94"/>
      <c r="AO143" s="92">
        <v>6.8916087771529396E-6</v>
      </c>
      <c r="AP143" s="92"/>
      <c r="AQ143" s="92"/>
      <c r="AR143" s="92"/>
      <c r="AS143" s="92"/>
      <c r="AT143" s="92"/>
    </row>
    <row r="144" spans="2:46" s="1" customFormat="1" ht="10.65" customHeight="1" x14ac:dyDescent="0.15">
      <c r="B144" s="99" t="s">
        <v>1228</v>
      </c>
      <c r="C144" s="99"/>
      <c r="D144" s="99"/>
      <c r="E144" s="99"/>
      <c r="F144" s="99"/>
      <c r="G144" s="99"/>
      <c r="H144" s="99"/>
      <c r="I144" s="99"/>
      <c r="J144" s="99"/>
      <c r="K144" s="100">
        <v>3774.43</v>
      </c>
      <c r="L144" s="100"/>
      <c r="M144" s="100"/>
      <c r="N144" s="100"/>
      <c r="O144" s="100"/>
      <c r="P144" s="100"/>
      <c r="Q144" s="100"/>
      <c r="R144" s="100"/>
      <c r="S144" s="100"/>
      <c r="T144" s="100"/>
      <c r="U144" s="100"/>
      <c r="V144" s="100"/>
      <c r="W144" s="92">
        <v>1.7640088701076299E-7</v>
      </c>
      <c r="X144" s="92"/>
      <c r="Y144" s="92"/>
      <c r="Z144" s="92"/>
      <c r="AA144" s="92"/>
      <c r="AB144" s="92"/>
      <c r="AC144" s="92"/>
      <c r="AD144" s="92"/>
      <c r="AE144" s="92"/>
      <c r="AF144" s="92"/>
      <c r="AG144" s="92"/>
      <c r="AH144" s="94">
        <v>1</v>
      </c>
      <c r="AI144" s="94"/>
      <c r="AJ144" s="94"/>
      <c r="AK144" s="94"/>
      <c r="AL144" s="94"/>
      <c r="AM144" s="94"/>
      <c r="AN144" s="94"/>
      <c r="AO144" s="92">
        <v>3.4458043885764698E-6</v>
      </c>
      <c r="AP144" s="92"/>
      <c r="AQ144" s="92"/>
      <c r="AR144" s="92"/>
      <c r="AS144" s="92"/>
      <c r="AT144" s="92"/>
    </row>
    <row r="145" spans="2:47" s="1" customFormat="1" ht="12.75" customHeight="1" x14ac:dyDescent="0.15">
      <c r="B145" s="101"/>
      <c r="C145" s="101"/>
      <c r="D145" s="101"/>
      <c r="E145" s="101"/>
      <c r="F145" s="101"/>
      <c r="G145" s="101"/>
      <c r="H145" s="101"/>
      <c r="I145" s="101"/>
      <c r="J145" s="101"/>
      <c r="K145" s="103">
        <v>21396887872.619999</v>
      </c>
      <c r="L145" s="103"/>
      <c r="M145" s="103"/>
      <c r="N145" s="103"/>
      <c r="O145" s="103"/>
      <c r="P145" s="103"/>
      <c r="Q145" s="103"/>
      <c r="R145" s="103"/>
      <c r="S145" s="103"/>
      <c r="T145" s="103"/>
      <c r="U145" s="103"/>
      <c r="V145" s="103"/>
      <c r="W145" s="93">
        <v>1</v>
      </c>
      <c r="X145" s="93"/>
      <c r="Y145" s="93"/>
      <c r="Z145" s="93"/>
      <c r="AA145" s="93"/>
      <c r="AB145" s="93"/>
      <c r="AC145" s="93"/>
      <c r="AD145" s="93"/>
      <c r="AE145" s="93"/>
      <c r="AF145" s="93"/>
      <c r="AG145" s="93"/>
      <c r="AH145" s="95">
        <v>290208</v>
      </c>
      <c r="AI145" s="95"/>
      <c r="AJ145" s="95"/>
      <c r="AK145" s="95"/>
      <c r="AL145" s="95"/>
      <c r="AM145" s="95"/>
      <c r="AN145" s="95"/>
      <c r="AO145" s="93">
        <v>1</v>
      </c>
      <c r="AP145" s="93"/>
      <c r="AQ145" s="93"/>
      <c r="AR145" s="93"/>
      <c r="AS145" s="93"/>
      <c r="AT145" s="93"/>
    </row>
    <row r="146" spans="2:47" s="1" customFormat="1" ht="9" customHeight="1" x14ac:dyDescent="0.15"/>
    <row r="147" spans="2:47" s="1" customFormat="1" ht="19.2" customHeight="1" x14ac:dyDescent="0.15">
      <c r="B147" s="85" t="s">
        <v>1227</v>
      </c>
      <c r="C147" s="85"/>
      <c r="D147" s="85"/>
      <c r="E147" s="85"/>
      <c r="F147" s="85"/>
      <c r="G147" s="85"/>
      <c r="H147" s="85"/>
      <c r="I147" s="85"/>
      <c r="J147" s="85"/>
      <c r="K147" s="85"/>
      <c r="L147" s="85"/>
      <c r="M147" s="85"/>
      <c r="N147" s="85"/>
      <c r="O147" s="85"/>
      <c r="P147" s="85"/>
      <c r="Q147" s="85"/>
      <c r="R147" s="85"/>
      <c r="S147" s="85"/>
      <c r="T147" s="85"/>
      <c r="U147" s="85"/>
      <c r="V147" s="85"/>
      <c r="W147" s="85"/>
      <c r="X147" s="85"/>
      <c r="Y147" s="85"/>
      <c r="Z147" s="85"/>
      <c r="AA147" s="85"/>
      <c r="AB147" s="85"/>
      <c r="AC147" s="85"/>
      <c r="AD147" s="85"/>
      <c r="AE147" s="85"/>
      <c r="AF147" s="85"/>
      <c r="AG147" s="85"/>
      <c r="AH147" s="85"/>
      <c r="AI147" s="85"/>
      <c r="AJ147" s="85"/>
      <c r="AK147" s="85"/>
      <c r="AL147" s="85"/>
      <c r="AM147" s="85"/>
      <c r="AN147" s="85"/>
      <c r="AO147" s="85"/>
      <c r="AP147" s="85"/>
      <c r="AQ147" s="85"/>
      <c r="AR147" s="85"/>
      <c r="AS147" s="85"/>
      <c r="AT147" s="85"/>
      <c r="AU147" s="85"/>
    </row>
    <row r="148" spans="2:47" s="1" customFormat="1" ht="7.95" customHeight="1" x14ac:dyDescent="0.15"/>
    <row r="149" spans="2:47" s="1" customFormat="1" ht="12.75" customHeight="1" x14ac:dyDescent="0.15">
      <c r="B149" s="77" t="s">
        <v>1226</v>
      </c>
      <c r="C149" s="77"/>
      <c r="D149" s="77"/>
      <c r="E149" s="77"/>
      <c r="F149" s="77"/>
      <c r="G149" s="77"/>
      <c r="H149" s="77"/>
      <c r="I149" s="77"/>
      <c r="J149" s="77"/>
      <c r="K149" s="77" t="s">
        <v>1119</v>
      </c>
      <c r="L149" s="77"/>
      <c r="M149" s="77"/>
      <c r="N149" s="77"/>
      <c r="O149" s="77"/>
      <c r="P149" s="77"/>
      <c r="Q149" s="77"/>
      <c r="R149" s="77"/>
      <c r="S149" s="77"/>
      <c r="T149" s="77"/>
      <c r="U149" s="77" t="s">
        <v>1117</v>
      </c>
      <c r="V149" s="77"/>
      <c r="W149" s="77"/>
      <c r="X149" s="77"/>
      <c r="Y149" s="77"/>
      <c r="Z149" s="77"/>
      <c r="AA149" s="77"/>
      <c r="AB149" s="77"/>
      <c r="AC149" s="77"/>
      <c r="AD149" s="77"/>
      <c r="AE149" s="77"/>
      <c r="AF149" s="77"/>
      <c r="AG149" s="77" t="s">
        <v>1118</v>
      </c>
      <c r="AH149" s="77"/>
      <c r="AI149" s="77"/>
      <c r="AJ149" s="77"/>
      <c r="AK149" s="77"/>
      <c r="AL149" s="77"/>
      <c r="AM149" s="77" t="s">
        <v>1117</v>
      </c>
      <c r="AN149" s="77"/>
      <c r="AO149" s="77"/>
      <c r="AP149" s="77"/>
      <c r="AQ149" s="77"/>
      <c r="AR149" s="77"/>
      <c r="AS149" s="77"/>
      <c r="AT149" s="77"/>
      <c r="AU149" s="77"/>
    </row>
    <row r="150" spans="2:47" s="1" customFormat="1" ht="12.3" customHeight="1" x14ac:dyDescent="0.15">
      <c r="B150" s="102">
        <v>1990</v>
      </c>
      <c r="C150" s="102"/>
      <c r="D150" s="102"/>
      <c r="E150" s="102"/>
      <c r="F150" s="102"/>
      <c r="G150" s="102"/>
      <c r="H150" s="102"/>
      <c r="I150" s="102"/>
      <c r="J150" s="102"/>
      <c r="K150" s="100">
        <v>18648.04</v>
      </c>
      <c r="L150" s="100"/>
      <c r="M150" s="100"/>
      <c r="N150" s="100"/>
      <c r="O150" s="100"/>
      <c r="P150" s="100"/>
      <c r="Q150" s="100"/>
      <c r="R150" s="100"/>
      <c r="S150" s="100"/>
      <c r="T150" s="100"/>
      <c r="U150" s="92">
        <v>8.7153048195679504E-7</v>
      </c>
      <c r="V150" s="92"/>
      <c r="W150" s="92"/>
      <c r="X150" s="92"/>
      <c r="Y150" s="92"/>
      <c r="Z150" s="92"/>
      <c r="AA150" s="92"/>
      <c r="AB150" s="92"/>
      <c r="AC150" s="92"/>
      <c r="AD150" s="92"/>
      <c r="AE150" s="92"/>
      <c r="AF150" s="92"/>
      <c r="AG150" s="94">
        <v>2</v>
      </c>
      <c r="AH150" s="94"/>
      <c r="AI150" s="94"/>
      <c r="AJ150" s="94"/>
      <c r="AK150" s="94"/>
      <c r="AL150" s="94"/>
      <c r="AM150" s="92">
        <v>6.8916087771529396E-6</v>
      </c>
      <c r="AN150" s="92"/>
      <c r="AO150" s="92"/>
      <c r="AP150" s="92"/>
      <c r="AQ150" s="92"/>
      <c r="AR150" s="92"/>
      <c r="AS150" s="92"/>
      <c r="AT150" s="92"/>
      <c r="AU150" s="92"/>
    </row>
    <row r="151" spans="2:47" s="1" customFormat="1" ht="12.3" customHeight="1" x14ac:dyDescent="0.15">
      <c r="B151" s="102">
        <v>1996</v>
      </c>
      <c r="C151" s="102"/>
      <c r="D151" s="102"/>
      <c r="E151" s="102"/>
      <c r="F151" s="102"/>
      <c r="G151" s="102"/>
      <c r="H151" s="102"/>
      <c r="I151" s="102"/>
      <c r="J151" s="102"/>
      <c r="K151" s="100">
        <v>4715.6000000000004</v>
      </c>
      <c r="L151" s="100"/>
      <c r="M151" s="100"/>
      <c r="N151" s="100"/>
      <c r="O151" s="100"/>
      <c r="P151" s="100"/>
      <c r="Q151" s="100"/>
      <c r="R151" s="100"/>
      <c r="S151" s="100"/>
      <c r="T151" s="100"/>
      <c r="U151" s="92">
        <v>2.2038719032753401E-7</v>
      </c>
      <c r="V151" s="92"/>
      <c r="W151" s="92"/>
      <c r="X151" s="92"/>
      <c r="Y151" s="92"/>
      <c r="Z151" s="92"/>
      <c r="AA151" s="92"/>
      <c r="AB151" s="92"/>
      <c r="AC151" s="92"/>
      <c r="AD151" s="92"/>
      <c r="AE151" s="92"/>
      <c r="AF151" s="92"/>
      <c r="AG151" s="94">
        <v>2</v>
      </c>
      <c r="AH151" s="94"/>
      <c r="AI151" s="94"/>
      <c r="AJ151" s="94"/>
      <c r="AK151" s="94"/>
      <c r="AL151" s="94"/>
      <c r="AM151" s="92">
        <v>6.8916087771529396E-6</v>
      </c>
      <c r="AN151" s="92"/>
      <c r="AO151" s="92"/>
      <c r="AP151" s="92"/>
      <c r="AQ151" s="92"/>
      <c r="AR151" s="92"/>
      <c r="AS151" s="92"/>
      <c r="AT151" s="92"/>
      <c r="AU151" s="92"/>
    </row>
    <row r="152" spans="2:47" s="1" customFormat="1" ht="12.3" customHeight="1" x14ac:dyDescent="0.15">
      <c r="B152" s="102">
        <v>1997</v>
      </c>
      <c r="C152" s="102"/>
      <c r="D152" s="102"/>
      <c r="E152" s="102"/>
      <c r="F152" s="102"/>
      <c r="G152" s="102"/>
      <c r="H152" s="102"/>
      <c r="I152" s="102"/>
      <c r="J152" s="102"/>
      <c r="K152" s="100">
        <v>45004.36</v>
      </c>
      <c r="L152" s="100"/>
      <c r="M152" s="100"/>
      <c r="N152" s="100"/>
      <c r="O152" s="100"/>
      <c r="P152" s="100"/>
      <c r="Q152" s="100"/>
      <c r="R152" s="100"/>
      <c r="S152" s="100"/>
      <c r="T152" s="100"/>
      <c r="U152" s="92">
        <v>2.1033133541625302E-6</v>
      </c>
      <c r="V152" s="92"/>
      <c r="W152" s="92"/>
      <c r="X152" s="92"/>
      <c r="Y152" s="92"/>
      <c r="Z152" s="92"/>
      <c r="AA152" s="92"/>
      <c r="AB152" s="92"/>
      <c r="AC152" s="92"/>
      <c r="AD152" s="92"/>
      <c r="AE152" s="92"/>
      <c r="AF152" s="92"/>
      <c r="AG152" s="94">
        <v>4</v>
      </c>
      <c r="AH152" s="94"/>
      <c r="AI152" s="94"/>
      <c r="AJ152" s="94"/>
      <c r="AK152" s="94"/>
      <c r="AL152" s="94"/>
      <c r="AM152" s="92">
        <v>1.37832175543059E-5</v>
      </c>
      <c r="AN152" s="92"/>
      <c r="AO152" s="92"/>
      <c r="AP152" s="92"/>
      <c r="AQ152" s="92"/>
      <c r="AR152" s="92"/>
      <c r="AS152" s="92"/>
      <c r="AT152" s="92"/>
      <c r="AU152" s="92"/>
    </row>
    <row r="153" spans="2:47" s="1" customFormat="1" ht="12.3" customHeight="1" x14ac:dyDescent="0.15">
      <c r="B153" s="102">
        <v>1998</v>
      </c>
      <c r="C153" s="102"/>
      <c r="D153" s="102"/>
      <c r="E153" s="102"/>
      <c r="F153" s="102"/>
      <c r="G153" s="102"/>
      <c r="H153" s="102"/>
      <c r="I153" s="102"/>
      <c r="J153" s="102"/>
      <c r="K153" s="100">
        <v>31525.29</v>
      </c>
      <c r="L153" s="100"/>
      <c r="M153" s="100"/>
      <c r="N153" s="100"/>
      <c r="O153" s="100"/>
      <c r="P153" s="100"/>
      <c r="Q153" s="100"/>
      <c r="R153" s="100"/>
      <c r="S153" s="100"/>
      <c r="T153" s="100"/>
      <c r="U153" s="92">
        <v>1.47335865793551E-6</v>
      </c>
      <c r="V153" s="92"/>
      <c r="W153" s="92"/>
      <c r="X153" s="92"/>
      <c r="Y153" s="92"/>
      <c r="Z153" s="92"/>
      <c r="AA153" s="92"/>
      <c r="AB153" s="92"/>
      <c r="AC153" s="92"/>
      <c r="AD153" s="92"/>
      <c r="AE153" s="92"/>
      <c r="AF153" s="92"/>
      <c r="AG153" s="94">
        <v>2</v>
      </c>
      <c r="AH153" s="94"/>
      <c r="AI153" s="94"/>
      <c r="AJ153" s="94"/>
      <c r="AK153" s="94"/>
      <c r="AL153" s="94"/>
      <c r="AM153" s="92">
        <v>6.8916087771529396E-6</v>
      </c>
      <c r="AN153" s="92"/>
      <c r="AO153" s="92"/>
      <c r="AP153" s="92"/>
      <c r="AQ153" s="92"/>
      <c r="AR153" s="92"/>
      <c r="AS153" s="92"/>
      <c r="AT153" s="92"/>
      <c r="AU153" s="92"/>
    </row>
    <row r="154" spans="2:47" s="1" customFormat="1" ht="12.3" customHeight="1" x14ac:dyDescent="0.15">
      <c r="B154" s="102">
        <v>1999</v>
      </c>
      <c r="C154" s="102"/>
      <c r="D154" s="102"/>
      <c r="E154" s="102"/>
      <c r="F154" s="102"/>
      <c r="G154" s="102"/>
      <c r="H154" s="102"/>
      <c r="I154" s="102"/>
      <c r="J154" s="102"/>
      <c r="K154" s="100">
        <v>136403.78</v>
      </c>
      <c r="L154" s="100"/>
      <c r="M154" s="100"/>
      <c r="N154" s="100"/>
      <c r="O154" s="100"/>
      <c r="P154" s="100"/>
      <c r="Q154" s="100"/>
      <c r="R154" s="100"/>
      <c r="S154" s="100"/>
      <c r="T154" s="100"/>
      <c r="U154" s="92">
        <v>6.3749354958552503E-6</v>
      </c>
      <c r="V154" s="92"/>
      <c r="W154" s="92"/>
      <c r="X154" s="92"/>
      <c r="Y154" s="92"/>
      <c r="Z154" s="92"/>
      <c r="AA154" s="92"/>
      <c r="AB154" s="92"/>
      <c r="AC154" s="92"/>
      <c r="AD154" s="92"/>
      <c r="AE154" s="92"/>
      <c r="AF154" s="92"/>
      <c r="AG154" s="94">
        <v>10</v>
      </c>
      <c r="AH154" s="94"/>
      <c r="AI154" s="94"/>
      <c r="AJ154" s="94"/>
      <c r="AK154" s="94"/>
      <c r="AL154" s="94"/>
      <c r="AM154" s="92">
        <v>3.44580438857647E-5</v>
      </c>
      <c r="AN154" s="92"/>
      <c r="AO154" s="92"/>
      <c r="AP154" s="92"/>
      <c r="AQ154" s="92"/>
      <c r="AR154" s="92"/>
      <c r="AS154" s="92"/>
      <c r="AT154" s="92"/>
      <c r="AU154" s="92"/>
    </row>
    <row r="155" spans="2:47" s="1" customFormat="1" ht="12.3" customHeight="1" x14ac:dyDescent="0.15">
      <c r="B155" s="102">
        <v>2000</v>
      </c>
      <c r="C155" s="102"/>
      <c r="D155" s="102"/>
      <c r="E155" s="102"/>
      <c r="F155" s="102"/>
      <c r="G155" s="102"/>
      <c r="H155" s="102"/>
      <c r="I155" s="102"/>
      <c r="J155" s="102"/>
      <c r="K155" s="100">
        <v>89712.75</v>
      </c>
      <c r="L155" s="100"/>
      <c r="M155" s="100"/>
      <c r="N155" s="100"/>
      <c r="O155" s="100"/>
      <c r="P155" s="100"/>
      <c r="Q155" s="100"/>
      <c r="R155" s="100"/>
      <c r="S155" s="100"/>
      <c r="T155" s="100"/>
      <c r="U155" s="92">
        <v>4.1927943228977104E-6</v>
      </c>
      <c r="V155" s="92"/>
      <c r="W155" s="92"/>
      <c r="X155" s="92"/>
      <c r="Y155" s="92"/>
      <c r="Z155" s="92"/>
      <c r="AA155" s="92"/>
      <c r="AB155" s="92"/>
      <c r="AC155" s="92"/>
      <c r="AD155" s="92"/>
      <c r="AE155" s="92"/>
      <c r="AF155" s="92"/>
      <c r="AG155" s="94">
        <v>5</v>
      </c>
      <c r="AH155" s="94"/>
      <c r="AI155" s="94"/>
      <c r="AJ155" s="94"/>
      <c r="AK155" s="94"/>
      <c r="AL155" s="94"/>
      <c r="AM155" s="92">
        <v>1.7229021942882299E-5</v>
      </c>
      <c r="AN155" s="92"/>
      <c r="AO155" s="92"/>
      <c r="AP155" s="92"/>
      <c r="AQ155" s="92"/>
      <c r="AR155" s="92"/>
      <c r="AS155" s="92"/>
      <c r="AT155" s="92"/>
      <c r="AU155" s="92"/>
    </row>
    <row r="156" spans="2:47" s="1" customFormat="1" ht="12.3" customHeight="1" x14ac:dyDescent="0.15">
      <c r="B156" s="102">
        <v>2001</v>
      </c>
      <c r="C156" s="102"/>
      <c r="D156" s="102"/>
      <c r="E156" s="102"/>
      <c r="F156" s="102"/>
      <c r="G156" s="102"/>
      <c r="H156" s="102"/>
      <c r="I156" s="102"/>
      <c r="J156" s="102"/>
      <c r="K156" s="100">
        <v>38583.919999999998</v>
      </c>
      <c r="L156" s="100"/>
      <c r="M156" s="100"/>
      <c r="N156" s="100"/>
      <c r="O156" s="100"/>
      <c r="P156" s="100"/>
      <c r="Q156" s="100"/>
      <c r="R156" s="100"/>
      <c r="S156" s="100"/>
      <c r="T156" s="100"/>
      <c r="U156" s="92">
        <v>1.8032491561248501E-6</v>
      </c>
      <c r="V156" s="92"/>
      <c r="W156" s="92"/>
      <c r="X156" s="92"/>
      <c r="Y156" s="92"/>
      <c r="Z156" s="92"/>
      <c r="AA156" s="92"/>
      <c r="AB156" s="92"/>
      <c r="AC156" s="92"/>
      <c r="AD156" s="92"/>
      <c r="AE156" s="92"/>
      <c r="AF156" s="92"/>
      <c r="AG156" s="94">
        <v>19</v>
      </c>
      <c r="AH156" s="94"/>
      <c r="AI156" s="94"/>
      <c r="AJ156" s="94"/>
      <c r="AK156" s="94"/>
      <c r="AL156" s="94"/>
      <c r="AM156" s="92">
        <v>6.5470283382952895E-5</v>
      </c>
      <c r="AN156" s="92"/>
      <c r="AO156" s="92"/>
      <c r="AP156" s="92"/>
      <c r="AQ156" s="92"/>
      <c r="AR156" s="92"/>
      <c r="AS156" s="92"/>
      <c r="AT156" s="92"/>
      <c r="AU156" s="92"/>
    </row>
    <row r="157" spans="2:47" s="1" customFormat="1" ht="12.3" customHeight="1" x14ac:dyDescent="0.15">
      <c r="B157" s="102">
        <v>2002</v>
      </c>
      <c r="C157" s="102"/>
      <c r="D157" s="102"/>
      <c r="E157" s="102"/>
      <c r="F157" s="102"/>
      <c r="G157" s="102"/>
      <c r="H157" s="102"/>
      <c r="I157" s="102"/>
      <c r="J157" s="102"/>
      <c r="K157" s="100">
        <v>520948.25</v>
      </c>
      <c r="L157" s="100"/>
      <c r="M157" s="100"/>
      <c r="N157" s="100"/>
      <c r="O157" s="100"/>
      <c r="P157" s="100"/>
      <c r="Q157" s="100"/>
      <c r="R157" s="100"/>
      <c r="S157" s="100"/>
      <c r="T157" s="100"/>
      <c r="U157" s="92">
        <v>2.4346916855446901E-5</v>
      </c>
      <c r="V157" s="92"/>
      <c r="W157" s="92"/>
      <c r="X157" s="92"/>
      <c r="Y157" s="92"/>
      <c r="Z157" s="92"/>
      <c r="AA157" s="92"/>
      <c r="AB157" s="92"/>
      <c r="AC157" s="92"/>
      <c r="AD157" s="92"/>
      <c r="AE157" s="92"/>
      <c r="AF157" s="92"/>
      <c r="AG157" s="94">
        <v>52</v>
      </c>
      <c r="AH157" s="94"/>
      <c r="AI157" s="94"/>
      <c r="AJ157" s="94"/>
      <c r="AK157" s="94"/>
      <c r="AL157" s="94"/>
      <c r="AM157" s="92">
        <v>1.7918182820597601E-4</v>
      </c>
      <c r="AN157" s="92"/>
      <c r="AO157" s="92"/>
      <c r="AP157" s="92"/>
      <c r="AQ157" s="92"/>
      <c r="AR157" s="92"/>
      <c r="AS157" s="92"/>
      <c r="AT157" s="92"/>
      <c r="AU157" s="92"/>
    </row>
    <row r="158" spans="2:47" s="1" customFormat="1" ht="12.3" customHeight="1" x14ac:dyDescent="0.15">
      <c r="B158" s="102">
        <v>2003</v>
      </c>
      <c r="C158" s="102"/>
      <c r="D158" s="102"/>
      <c r="E158" s="102"/>
      <c r="F158" s="102"/>
      <c r="G158" s="102"/>
      <c r="H158" s="102"/>
      <c r="I158" s="102"/>
      <c r="J158" s="102"/>
      <c r="K158" s="100">
        <v>2293802.7799999998</v>
      </c>
      <c r="L158" s="100"/>
      <c r="M158" s="100"/>
      <c r="N158" s="100"/>
      <c r="O158" s="100"/>
      <c r="P158" s="100"/>
      <c r="Q158" s="100"/>
      <c r="R158" s="100"/>
      <c r="S158" s="100"/>
      <c r="T158" s="100"/>
      <c r="U158" s="92">
        <v>1.07202635899925E-4</v>
      </c>
      <c r="V158" s="92"/>
      <c r="W158" s="92"/>
      <c r="X158" s="92"/>
      <c r="Y158" s="92"/>
      <c r="Z158" s="92"/>
      <c r="AA158" s="92"/>
      <c r="AB158" s="92"/>
      <c r="AC158" s="92"/>
      <c r="AD158" s="92"/>
      <c r="AE158" s="92"/>
      <c r="AF158" s="92"/>
      <c r="AG158" s="94">
        <v>118</v>
      </c>
      <c r="AH158" s="94"/>
      <c r="AI158" s="94"/>
      <c r="AJ158" s="94"/>
      <c r="AK158" s="94"/>
      <c r="AL158" s="94"/>
      <c r="AM158" s="92">
        <v>4.0660491785202298E-4</v>
      </c>
      <c r="AN158" s="92"/>
      <c r="AO158" s="92"/>
      <c r="AP158" s="92"/>
      <c r="AQ158" s="92"/>
      <c r="AR158" s="92"/>
      <c r="AS158" s="92"/>
      <c r="AT158" s="92"/>
      <c r="AU158" s="92"/>
    </row>
    <row r="159" spans="2:47" s="1" customFormat="1" ht="12.3" customHeight="1" x14ac:dyDescent="0.15">
      <c r="B159" s="102">
        <v>2004</v>
      </c>
      <c r="C159" s="102"/>
      <c r="D159" s="102"/>
      <c r="E159" s="102"/>
      <c r="F159" s="102"/>
      <c r="G159" s="102"/>
      <c r="H159" s="102"/>
      <c r="I159" s="102"/>
      <c r="J159" s="102"/>
      <c r="K159" s="100">
        <v>8348028.9799999902</v>
      </c>
      <c r="L159" s="100"/>
      <c r="M159" s="100"/>
      <c r="N159" s="100"/>
      <c r="O159" s="100"/>
      <c r="P159" s="100"/>
      <c r="Q159" s="100"/>
      <c r="R159" s="100"/>
      <c r="S159" s="100"/>
      <c r="T159" s="100"/>
      <c r="U159" s="92">
        <v>3.9015155052909999E-4</v>
      </c>
      <c r="V159" s="92"/>
      <c r="W159" s="92"/>
      <c r="X159" s="92"/>
      <c r="Y159" s="92"/>
      <c r="Z159" s="92"/>
      <c r="AA159" s="92"/>
      <c r="AB159" s="92"/>
      <c r="AC159" s="92"/>
      <c r="AD159" s="92"/>
      <c r="AE159" s="92"/>
      <c r="AF159" s="92"/>
      <c r="AG159" s="94">
        <v>419</v>
      </c>
      <c r="AH159" s="94"/>
      <c r="AI159" s="94"/>
      <c r="AJ159" s="94"/>
      <c r="AK159" s="94"/>
      <c r="AL159" s="94"/>
      <c r="AM159" s="92">
        <v>1.44379203881354E-3</v>
      </c>
      <c r="AN159" s="92"/>
      <c r="AO159" s="92"/>
      <c r="AP159" s="92"/>
      <c r="AQ159" s="92"/>
      <c r="AR159" s="92"/>
      <c r="AS159" s="92"/>
      <c r="AT159" s="92"/>
      <c r="AU159" s="92"/>
    </row>
    <row r="160" spans="2:47" s="1" customFormat="1" ht="12.3" customHeight="1" x14ac:dyDescent="0.15">
      <c r="B160" s="102">
        <v>2005</v>
      </c>
      <c r="C160" s="102"/>
      <c r="D160" s="102"/>
      <c r="E160" s="102"/>
      <c r="F160" s="102"/>
      <c r="G160" s="102"/>
      <c r="H160" s="102"/>
      <c r="I160" s="102"/>
      <c r="J160" s="102"/>
      <c r="K160" s="100">
        <v>25577337.649999999</v>
      </c>
      <c r="L160" s="100"/>
      <c r="M160" s="100"/>
      <c r="N160" s="100"/>
      <c r="O160" s="100"/>
      <c r="P160" s="100"/>
      <c r="Q160" s="100"/>
      <c r="R160" s="100"/>
      <c r="S160" s="100"/>
      <c r="T160" s="100"/>
      <c r="U160" s="92">
        <v>1.1953765333663001E-3</v>
      </c>
      <c r="V160" s="92"/>
      <c r="W160" s="92"/>
      <c r="X160" s="92"/>
      <c r="Y160" s="92"/>
      <c r="Z160" s="92"/>
      <c r="AA160" s="92"/>
      <c r="AB160" s="92"/>
      <c r="AC160" s="92"/>
      <c r="AD160" s="92"/>
      <c r="AE160" s="92"/>
      <c r="AF160" s="92"/>
      <c r="AG160" s="94">
        <v>990</v>
      </c>
      <c r="AH160" s="94"/>
      <c r="AI160" s="94"/>
      <c r="AJ160" s="94"/>
      <c r="AK160" s="94"/>
      <c r="AL160" s="94"/>
      <c r="AM160" s="92">
        <v>3.41134634469071E-3</v>
      </c>
      <c r="AN160" s="92"/>
      <c r="AO160" s="92"/>
      <c r="AP160" s="92"/>
      <c r="AQ160" s="92"/>
      <c r="AR160" s="92"/>
      <c r="AS160" s="92"/>
      <c r="AT160" s="92"/>
      <c r="AU160" s="92"/>
    </row>
    <row r="161" spans="2:47" s="1" customFormat="1" ht="12.3" customHeight="1" x14ac:dyDescent="0.15">
      <c r="B161" s="102">
        <v>2006</v>
      </c>
      <c r="C161" s="102"/>
      <c r="D161" s="102"/>
      <c r="E161" s="102"/>
      <c r="F161" s="102"/>
      <c r="G161" s="102"/>
      <c r="H161" s="102"/>
      <c r="I161" s="102"/>
      <c r="J161" s="102"/>
      <c r="K161" s="100">
        <v>10039486.939999999</v>
      </c>
      <c r="L161" s="100"/>
      <c r="M161" s="100"/>
      <c r="N161" s="100"/>
      <c r="O161" s="100"/>
      <c r="P161" s="100"/>
      <c r="Q161" s="100"/>
      <c r="R161" s="100"/>
      <c r="S161" s="100"/>
      <c r="T161" s="100"/>
      <c r="U161" s="92">
        <v>4.6920313831465098E-4</v>
      </c>
      <c r="V161" s="92"/>
      <c r="W161" s="92"/>
      <c r="X161" s="92"/>
      <c r="Y161" s="92"/>
      <c r="Z161" s="92"/>
      <c r="AA161" s="92"/>
      <c r="AB161" s="92"/>
      <c r="AC161" s="92"/>
      <c r="AD161" s="92"/>
      <c r="AE161" s="92"/>
      <c r="AF161" s="92"/>
      <c r="AG161" s="94">
        <v>489</v>
      </c>
      <c r="AH161" s="94"/>
      <c r="AI161" s="94"/>
      <c r="AJ161" s="94"/>
      <c r="AK161" s="94"/>
      <c r="AL161" s="94"/>
      <c r="AM161" s="92">
        <v>1.6849983460138899E-3</v>
      </c>
      <c r="AN161" s="92"/>
      <c r="AO161" s="92"/>
      <c r="AP161" s="92"/>
      <c r="AQ161" s="92"/>
      <c r="AR161" s="92"/>
      <c r="AS161" s="92"/>
      <c r="AT161" s="92"/>
      <c r="AU161" s="92"/>
    </row>
    <row r="162" spans="2:47" s="1" customFormat="1" ht="12.3" customHeight="1" x14ac:dyDescent="0.15">
      <c r="B162" s="102">
        <v>2007</v>
      </c>
      <c r="C162" s="102"/>
      <c r="D162" s="102"/>
      <c r="E162" s="102"/>
      <c r="F162" s="102"/>
      <c r="G162" s="102"/>
      <c r="H162" s="102"/>
      <c r="I162" s="102"/>
      <c r="J162" s="102"/>
      <c r="K162" s="100">
        <v>9555957.2300000098</v>
      </c>
      <c r="L162" s="100"/>
      <c r="M162" s="100"/>
      <c r="N162" s="100"/>
      <c r="O162" s="100"/>
      <c r="P162" s="100"/>
      <c r="Q162" s="100"/>
      <c r="R162" s="100"/>
      <c r="S162" s="100"/>
      <c r="T162" s="100"/>
      <c r="U162" s="92">
        <v>4.4660500568533901E-4</v>
      </c>
      <c r="V162" s="92"/>
      <c r="W162" s="92"/>
      <c r="X162" s="92"/>
      <c r="Y162" s="92"/>
      <c r="Z162" s="92"/>
      <c r="AA162" s="92"/>
      <c r="AB162" s="92"/>
      <c r="AC162" s="92"/>
      <c r="AD162" s="92"/>
      <c r="AE162" s="92"/>
      <c r="AF162" s="92"/>
      <c r="AG162" s="94">
        <v>262</v>
      </c>
      <c r="AH162" s="94"/>
      <c r="AI162" s="94"/>
      <c r="AJ162" s="94"/>
      <c r="AK162" s="94"/>
      <c r="AL162" s="94"/>
      <c r="AM162" s="92">
        <v>9.0280074980703497E-4</v>
      </c>
      <c r="AN162" s="92"/>
      <c r="AO162" s="92"/>
      <c r="AP162" s="92"/>
      <c r="AQ162" s="92"/>
      <c r="AR162" s="92"/>
      <c r="AS162" s="92"/>
      <c r="AT162" s="92"/>
      <c r="AU162" s="92"/>
    </row>
    <row r="163" spans="2:47" s="1" customFormat="1" ht="12.3" customHeight="1" x14ac:dyDescent="0.15">
      <c r="B163" s="102">
        <v>2008</v>
      </c>
      <c r="C163" s="102"/>
      <c r="D163" s="102"/>
      <c r="E163" s="102"/>
      <c r="F163" s="102"/>
      <c r="G163" s="102"/>
      <c r="H163" s="102"/>
      <c r="I163" s="102"/>
      <c r="J163" s="102"/>
      <c r="K163" s="100">
        <v>9601574.1899999995</v>
      </c>
      <c r="L163" s="100"/>
      <c r="M163" s="100"/>
      <c r="N163" s="100"/>
      <c r="O163" s="100"/>
      <c r="P163" s="100"/>
      <c r="Q163" s="100"/>
      <c r="R163" s="100"/>
      <c r="S163" s="100"/>
      <c r="T163" s="100"/>
      <c r="U163" s="92">
        <v>4.4873694937133402E-4</v>
      </c>
      <c r="V163" s="92"/>
      <c r="W163" s="92"/>
      <c r="X163" s="92"/>
      <c r="Y163" s="92"/>
      <c r="Z163" s="92"/>
      <c r="AA163" s="92"/>
      <c r="AB163" s="92"/>
      <c r="AC163" s="92"/>
      <c r="AD163" s="92"/>
      <c r="AE163" s="92"/>
      <c r="AF163" s="92"/>
      <c r="AG163" s="94">
        <v>401</v>
      </c>
      <c r="AH163" s="94"/>
      <c r="AI163" s="94"/>
      <c r="AJ163" s="94"/>
      <c r="AK163" s="94"/>
      <c r="AL163" s="94"/>
      <c r="AM163" s="92">
        <v>1.3817675598191601E-3</v>
      </c>
      <c r="AN163" s="92"/>
      <c r="AO163" s="92"/>
      <c r="AP163" s="92"/>
      <c r="AQ163" s="92"/>
      <c r="AR163" s="92"/>
      <c r="AS163" s="92"/>
      <c r="AT163" s="92"/>
      <c r="AU163" s="92"/>
    </row>
    <row r="164" spans="2:47" s="1" customFormat="1" ht="12.3" customHeight="1" x14ac:dyDescent="0.15">
      <c r="B164" s="102">
        <v>2009</v>
      </c>
      <c r="C164" s="102"/>
      <c r="D164" s="102"/>
      <c r="E164" s="102"/>
      <c r="F164" s="102"/>
      <c r="G164" s="102"/>
      <c r="H164" s="102"/>
      <c r="I164" s="102"/>
      <c r="J164" s="102"/>
      <c r="K164" s="100">
        <v>84863012.110000193</v>
      </c>
      <c r="L164" s="100"/>
      <c r="M164" s="100"/>
      <c r="N164" s="100"/>
      <c r="O164" s="100"/>
      <c r="P164" s="100"/>
      <c r="Q164" s="100"/>
      <c r="R164" s="100"/>
      <c r="S164" s="100"/>
      <c r="T164" s="100"/>
      <c r="U164" s="92">
        <v>3.9661380951849998E-3</v>
      </c>
      <c r="V164" s="92"/>
      <c r="W164" s="92"/>
      <c r="X164" s="92"/>
      <c r="Y164" s="92"/>
      <c r="Z164" s="92"/>
      <c r="AA164" s="92"/>
      <c r="AB164" s="92"/>
      <c r="AC164" s="92"/>
      <c r="AD164" s="92"/>
      <c r="AE164" s="92"/>
      <c r="AF164" s="92"/>
      <c r="AG164" s="94">
        <v>2641</v>
      </c>
      <c r="AH164" s="94"/>
      <c r="AI164" s="94"/>
      <c r="AJ164" s="94"/>
      <c r="AK164" s="94"/>
      <c r="AL164" s="94"/>
      <c r="AM164" s="92">
        <v>9.1003693902304596E-3</v>
      </c>
      <c r="AN164" s="92"/>
      <c r="AO164" s="92"/>
      <c r="AP164" s="92"/>
      <c r="AQ164" s="92"/>
      <c r="AR164" s="92"/>
      <c r="AS164" s="92"/>
      <c r="AT164" s="92"/>
      <c r="AU164" s="92"/>
    </row>
    <row r="165" spans="2:47" s="1" customFormat="1" ht="12.3" customHeight="1" x14ac:dyDescent="0.15">
      <c r="B165" s="102">
        <v>2010</v>
      </c>
      <c r="C165" s="102"/>
      <c r="D165" s="102"/>
      <c r="E165" s="102"/>
      <c r="F165" s="102"/>
      <c r="G165" s="102"/>
      <c r="H165" s="102"/>
      <c r="I165" s="102"/>
      <c r="J165" s="102"/>
      <c r="K165" s="100">
        <v>157790436.58000001</v>
      </c>
      <c r="L165" s="100"/>
      <c r="M165" s="100"/>
      <c r="N165" s="100"/>
      <c r="O165" s="100"/>
      <c r="P165" s="100"/>
      <c r="Q165" s="100"/>
      <c r="R165" s="100"/>
      <c r="S165" s="100"/>
      <c r="T165" s="100"/>
      <c r="U165" s="92">
        <v>7.3744573285310601E-3</v>
      </c>
      <c r="V165" s="92"/>
      <c r="W165" s="92"/>
      <c r="X165" s="92"/>
      <c r="Y165" s="92"/>
      <c r="Z165" s="92"/>
      <c r="AA165" s="92"/>
      <c r="AB165" s="92"/>
      <c r="AC165" s="92"/>
      <c r="AD165" s="92"/>
      <c r="AE165" s="92"/>
      <c r="AF165" s="92"/>
      <c r="AG165" s="94">
        <v>4493</v>
      </c>
      <c r="AH165" s="94"/>
      <c r="AI165" s="94"/>
      <c r="AJ165" s="94"/>
      <c r="AK165" s="94"/>
      <c r="AL165" s="94"/>
      <c r="AM165" s="92">
        <v>1.5481999117874101E-2</v>
      </c>
      <c r="AN165" s="92"/>
      <c r="AO165" s="92"/>
      <c r="AP165" s="92"/>
      <c r="AQ165" s="92"/>
      <c r="AR165" s="92"/>
      <c r="AS165" s="92"/>
      <c r="AT165" s="92"/>
      <c r="AU165" s="92"/>
    </row>
    <row r="166" spans="2:47" s="1" customFormat="1" ht="12.3" customHeight="1" x14ac:dyDescent="0.15">
      <c r="B166" s="102">
        <v>2011</v>
      </c>
      <c r="C166" s="102"/>
      <c r="D166" s="102"/>
      <c r="E166" s="102"/>
      <c r="F166" s="102"/>
      <c r="G166" s="102"/>
      <c r="H166" s="102"/>
      <c r="I166" s="102"/>
      <c r="J166" s="102"/>
      <c r="K166" s="100">
        <v>91219813.739999995</v>
      </c>
      <c r="L166" s="100"/>
      <c r="M166" s="100"/>
      <c r="N166" s="100"/>
      <c r="O166" s="100"/>
      <c r="P166" s="100"/>
      <c r="Q166" s="100"/>
      <c r="R166" s="100"/>
      <c r="S166" s="100"/>
      <c r="T166" s="100"/>
      <c r="U166" s="92">
        <v>4.2632281050893903E-3</v>
      </c>
      <c r="V166" s="92"/>
      <c r="W166" s="92"/>
      <c r="X166" s="92"/>
      <c r="Y166" s="92"/>
      <c r="Z166" s="92"/>
      <c r="AA166" s="92"/>
      <c r="AB166" s="92"/>
      <c r="AC166" s="92"/>
      <c r="AD166" s="92"/>
      <c r="AE166" s="92"/>
      <c r="AF166" s="92"/>
      <c r="AG166" s="94">
        <v>4258</v>
      </c>
      <c r="AH166" s="94"/>
      <c r="AI166" s="94"/>
      <c r="AJ166" s="94"/>
      <c r="AK166" s="94"/>
      <c r="AL166" s="94"/>
      <c r="AM166" s="92">
        <v>1.4672235086558599E-2</v>
      </c>
      <c r="AN166" s="92"/>
      <c r="AO166" s="92"/>
      <c r="AP166" s="92"/>
      <c r="AQ166" s="92"/>
      <c r="AR166" s="92"/>
      <c r="AS166" s="92"/>
      <c r="AT166" s="92"/>
      <c r="AU166" s="92"/>
    </row>
    <row r="167" spans="2:47" s="1" customFormat="1" ht="12.3" customHeight="1" x14ac:dyDescent="0.15">
      <c r="B167" s="102">
        <v>2012</v>
      </c>
      <c r="C167" s="102"/>
      <c r="D167" s="102"/>
      <c r="E167" s="102"/>
      <c r="F167" s="102"/>
      <c r="G167" s="102"/>
      <c r="H167" s="102"/>
      <c r="I167" s="102"/>
      <c r="J167" s="102"/>
      <c r="K167" s="100">
        <v>29474751.530000001</v>
      </c>
      <c r="L167" s="100"/>
      <c r="M167" s="100"/>
      <c r="N167" s="100"/>
      <c r="O167" s="100"/>
      <c r="P167" s="100"/>
      <c r="Q167" s="100"/>
      <c r="R167" s="100"/>
      <c r="S167" s="100"/>
      <c r="T167" s="100"/>
      <c r="U167" s="92">
        <v>1.37752516653212E-3</v>
      </c>
      <c r="V167" s="92"/>
      <c r="W167" s="92"/>
      <c r="X167" s="92"/>
      <c r="Y167" s="92"/>
      <c r="Z167" s="92"/>
      <c r="AA167" s="92"/>
      <c r="AB167" s="92"/>
      <c r="AC167" s="92"/>
      <c r="AD167" s="92"/>
      <c r="AE167" s="92"/>
      <c r="AF167" s="92"/>
      <c r="AG167" s="94">
        <v>1037</v>
      </c>
      <c r="AH167" s="94"/>
      <c r="AI167" s="94"/>
      <c r="AJ167" s="94"/>
      <c r="AK167" s="94"/>
      <c r="AL167" s="94"/>
      <c r="AM167" s="92">
        <v>3.5732991509538001E-3</v>
      </c>
      <c r="AN167" s="92"/>
      <c r="AO167" s="92"/>
      <c r="AP167" s="92"/>
      <c r="AQ167" s="92"/>
      <c r="AR167" s="92"/>
      <c r="AS167" s="92"/>
      <c r="AT167" s="92"/>
      <c r="AU167" s="92"/>
    </row>
    <row r="168" spans="2:47" s="1" customFormat="1" ht="12.3" customHeight="1" x14ac:dyDescent="0.15">
      <c r="B168" s="102">
        <v>2013</v>
      </c>
      <c r="C168" s="102"/>
      <c r="D168" s="102"/>
      <c r="E168" s="102"/>
      <c r="F168" s="102"/>
      <c r="G168" s="102"/>
      <c r="H168" s="102"/>
      <c r="I168" s="102"/>
      <c r="J168" s="102"/>
      <c r="K168" s="100">
        <v>44741968.850000001</v>
      </c>
      <c r="L168" s="100"/>
      <c r="M168" s="100"/>
      <c r="N168" s="100"/>
      <c r="O168" s="100"/>
      <c r="P168" s="100"/>
      <c r="Q168" s="100"/>
      <c r="R168" s="100"/>
      <c r="S168" s="100"/>
      <c r="T168" s="100"/>
      <c r="U168" s="92">
        <v>2.0910503020980398E-3</v>
      </c>
      <c r="V168" s="92"/>
      <c r="W168" s="92"/>
      <c r="X168" s="92"/>
      <c r="Y168" s="92"/>
      <c r="Z168" s="92"/>
      <c r="AA168" s="92"/>
      <c r="AB168" s="92"/>
      <c r="AC168" s="92"/>
      <c r="AD168" s="92"/>
      <c r="AE168" s="92"/>
      <c r="AF168" s="92"/>
      <c r="AG168" s="94">
        <v>1372</v>
      </c>
      <c r="AH168" s="94"/>
      <c r="AI168" s="94"/>
      <c r="AJ168" s="94"/>
      <c r="AK168" s="94"/>
      <c r="AL168" s="94"/>
      <c r="AM168" s="92">
        <v>4.72764362112692E-3</v>
      </c>
      <c r="AN168" s="92"/>
      <c r="AO168" s="92"/>
      <c r="AP168" s="92"/>
      <c r="AQ168" s="92"/>
      <c r="AR168" s="92"/>
      <c r="AS168" s="92"/>
      <c r="AT168" s="92"/>
      <c r="AU168" s="92"/>
    </row>
    <row r="169" spans="2:47" s="1" customFormat="1" ht="12.3" customHeight="1" x14ac:dyDescent="0.15">
      <c r="B169" s="102">
        <v>2014</v>
      </c>
      <c r="C169" s="102"/>
      <c r="D169" s="102"/>
      <c r="E169" s="102"/>
      <c r="F169" s="102"/>
      <c r="G169" s="102"/>
      <c r="H169" s="102"/>
      <c r="I169" s="102"/>
      <c r="J169" s="102"/>
      <c r="K169" s="100">
        <v>122028566.87</v>
      </c>
      <c r="L169" s="100"/>
      <c r="M169" s="100"/>
      <c r="N169" s="100"/>
      <c r="O169" s="100"/>
      <c r="P169" s="100"/>
      <c r="Q169" s="100"/>
      <c r="R169" s="100"/>
      <c r="S169" s="100"/>
      <c r="T169" s="100"/>
      <c r="U169" s="92">
        <v>5.7030988616877699E-3</v>
      </c>
      <c r="V169" s="92"/>
      <c r="W169" s="92"/>
      <c r="X169" s="92"/>
      <c r="Y169" s="92"/>
      <c r="Z169" s="92"/>
      <c r="AA169" s="92"/>
      <c r="AB169" s="92"/>
      <c r="AC169" s="92"/>
      <c r="AD169" s="92"/>
      <c r="AE169" s="92"/>
      <c r="AF169" s="92"/>
      <c r="AG169" s="94">
        <v>3195</v>
      </c>
      <c r="AH169" s="94"/>
      <c r="AI169" s="94"/>
      <c r="AJ169" s="94"/>
      <c r="AK169" s="94"/>
      <c r="AL169" s="94"/>
      <c r="AM169" s="92">
        <v>1.1009345021501801E-2</v>
      </c>
      <c r="AN169" s="92"/>
      <c r="AO169" s="92"/>
      <c r="AP169" s="92"/>
      <c r="AQ169" s="92"/>
      <c r="AR169" s="92"/>
      <c r="AS169" s="92"/>
      <c r="AT169" s="92"/>
      <c r="AU169" s="92"/>
    </row>
    <row r="170" spans="2:47" s="1" customFormat="1" ht="12.3" customHeight="1" x14ac:dyDescent="0.15">
      <c r="B170" s="102">
        <v>2015</v>
      </c>
      <c r="C170" s="102"/>
      <c r="D170" s="102"/>
      <c r="E170" s="102"/>
      <c r="F170" s="102"/>
      <c r="G170" s="102"/>
      <c r="H170" s="102"/>
      <c r="I170" s="102"/>
      <c r="J170" s="102"/>
      <c r="K170" s="100">
        <v>496252872.080001</v>
      </c>
      <c r="L170" s="100"/>
      <c r="M170" s="100"/>
      <c r="N170" s="100"/>
      <c r="O170" s="100"/>
      <c r="P170" s="100"/>
      <c r="Q170" s="100"/>
      <c r="R170" s="100"/>
      <c r="S170" s="100"/>
      <c r="T170" s="100"/>
      <c r="U170" s="92">
        <v>2.3192759387921001E-2</v>
      </c>
      <c r="V170" s="92"/>
      <c r="W170" s="92"/>
      <c r="X170" s="92"/>
      <c r="Y170" s="92"/>
      <c r="Z170" s="92"/>
      <c r="AA170" s="92"/>
      <c r="AB170" s="92"/>
      <c r="AC170" s="92"/>
      <c r="AD170" s="92"/>
      <c r="AE170" s="92"/>
      <c r="AF170" s="92"/>
      <c r="AG170" s="94">
        <v>13011</v>
      </c>
      <c r="AH170" s="94"/>
      <c r="AI170" s="94"/>
      <c r="AJ170" s="94"/>
      <c r="AK170" s="94"/>
      <c r="AL170" s="94"/>
      <c r="AM170" s="92">
        <v>4.4833360899768401E-2</v>
      </c>
      <c r="AN170" s="92"/>
      <c r="AO170" s="92"/>
      <c r="AP170" s="92"/>
      <c r="AQ170" s="92"/>
      <c r="AR170" s="92"/>
      <c r="AS170" s="92"/>
      <c r="AT170" s="92"/>
      <c r="AU170" s="92"/>
    </row>
    <row r="171" spans="2:47" s="1" customFormat="1" ht="12.3" customHeight="1" x14ac:dyDescent="0.15">
      <c r="B171" s="102">
        <v>2016</v>
      </c>
      <c r="C171" s="102"/>
      <c r="D171" s="102"/>
      <c r="E171" s="102"/>
      <c r="F171" s="102"/>
      <c r="G171" s="102"/>
      <c r="H171" s="102"/>
      <c r="I171" s="102"/>
      <c r="J171" s="102"/>
      <c r="K171" s="100">
        <v>1095992971.9199901</v>
      </c>
      <c r="L171" s="100"/>
      <c r="M171" s="100"/>
      <c r="N171" s="100"/>
      <c r="O171" s="100"/>
      <c r="P171" s="100"/>
      <c r="Q171" s="100"/>
      <c r="R171" s="100"/>
      <c r="S171" s="100"/>
      <c r="T171" s="100"/>
      <c r="U171" s="92">
        <v>5.1222073903675301E-2</v>
      </c>
      <c r="V171" s="92"/>
      <c r="W171" s="92"/>
      <c r="X171" s="92"/>
      <c r="Y171" s="92"/>
      <c r="Z171" s="92"/>
      <c r="AA171" s="92"/>
      <c r="AB171" s="92"/>
      <c r="AC171" s="92"/>
      <c r="AD171" s="92"/>
      <c r="AE171" s="92"/>
      <c r="AF171" s="92"/>
      <c r="AG171" s="94">
        <v>28377</v>
      </c>
      <c r="AH171" s="94"/>
      <c r="AI171" s="94"/>
      <c r="AJ171" s="94"/>
      <c r="AK171" s="94"/>
      <c r="AL171" s="94"/>
      <c r="AM171" s="92">
        <v>9.7781591134634499E-2</v>
      </c>
      <c r="AN171" s="92"/>
      <c r="AO171" s="92"/>
      <c r="AP171" s="92"/>
      <c r="AQ171" s="92"/>
      <c r="AR171" s="92"/>
      <c r="AS171" s="92"/>
      <c r="AT171" s="92"/>
      <c r="AU171" s="92"/>
    </row>
    <row r="172" spans="2:47" s="1" customFormat="1" ht="12.3" customHeight="1" x14ac:dyDescent="0.15">
      <c r="B172" s="102">
        <v>2017</v>
      </c>
      <c r="C172" s="102"/>
      <c r="D172" s="102"/>
      <c r="E172" s="102"/>
      <c r="F172" s="102"/>
      <c r="G172" s="102"/>
      <c r="H172" s="102"/>
      <c r="I172" s="102"/>
      <c r="J172" s="102"/>
      <c r="K172" s="100">
        <v>850182534.03000402</v>
      </c>
      <c r="L172" s="100"/>
      <c r="M172" s="100"/>
      <c r="N172" s="100"/>
      <c r="O172" s="100"/>
      <c r="P172" s="100"/>
      <c r="Q172" s="100"/>
      <c r="R172" s="100"/>
      <c r="S172" s="100"/>
      <c r="T172" s="100"/>
      <c r="U172" s="92">
        <v>3.9733934163291101E-2</v>
      </c>
      <c r="V172" s="92"/>
      <c r="W172" s="92"/>
      <c r="X172" s="92"/>
      <c r="Y172" s="92"/>
      <c r="Z172" s="92"/>
      <c r="AA172" s="92"/>
      <c r="AB172" s="92"/>
      <c r="AC172" s="92"/>
      <c r="AD172" s="92"/>
      <c r="AE172" s="92"/>
      <c r="AF172" s="92"/>
      <c r="AG172" s="94">
        <v>17819</v>
      </c>
      <c r="AH172" s="94"/>
      <c r="AI172" s="94"/>
      <c r="AJ172" s="94"/>
      <c r="AK172" s="94"/>
      <c r="AL172" s="94"/>
      <c r="AM172" s="92">
        <v>6.14007884000441E-2</v>
      </c>
      <c r="AN172" s="92"/>
      <c r="AO172" s="92"/>
      <c r="AP172" s="92"/>
      <c r="AQ172" s="92"/>
      <c r="AR172" s="92"/>
      <c r="AS172" s="92"/>
      <c r="AT172" s="92"/>
      <c r="AU172" s="92"/>
    </row>
    <row r="173" spans="2:47" s="1" customFormat="1" ht="12.3" customHeight="1" x14ac:dyDescent="0.15">
      <c r="B173" s="102">
        <v>2018</v>
      </c>
      <c r="C173" s="102"/>
      <c r="D173" s="102"/>
      <c r="E173" s="102"/>
      <c r="F173" s="102"/>
      <c r="G173" s="102"/>
      <c r="H173" s="102"/>
      <c r="I173" s="102"/>
      <c r="J173" s="102"/>
      <c r="K173" s="100">
        <v>1463844385.73001</v>
      </c>
      <c r="L173" s="100"/>
      <c r="M173" s="100"/>
      <c r="N173" s="100"/>
      <c r="O173" s="100"/>
      <c r="P173" s="100"/>
      <c r="Q173" s="100"/>
      <c r="R173" s="100"/>
      <c r="S173" s="100"/>
      <c r="T173" s="100"/>
      <c r="U173" s="92">
        <v>6.8413892452237501E-2</v>
      </c>
      <c r="V173" s="92"/>
      <c r="W173" s="92"/>
      <c r="X173" s="92"/>
      <c r="Y173" s="92"/>
      <c r="Z173" s="92"/>
      <c r="AA173" s="92"/>
      <c r="AB173" s="92"/>
      <c r="AC173" s="92"/>
      <c r="AD173" s="92"/>
      <c r="AE173" s="92"/>
      <c r="AF173" s="92"/>
      <c r="AG173" s="94">
        <v>26578</v>
      </c>
      <c r="AH173" s="94"/>
      <c r="AI173" s="94"/>
      <c r="AJ173" s="94"/>
      <c r="AK173" s="94"/>
      <c r="AL173" s="94"/>
      <c r="AM173" s="92">
        <v>9.1582589039585396E-2</v>
      </c>
      <c r="AN173" s="92"/>
      <c r="AO173" s="92"/>
      <c r="AP173" s="92"/>
      <c r="AQ173" s="92"/>
      <c r="AR173" s="92"/>
      <c r="AS173" s="92"/>
      <c r="AT173" s="92"/>
      <c r="AU173" s="92"/>
    </row>
    <row r="174" spans="2:47" s="1" customFormat="1" ht="12.3" customHeight="1" x14ac:dyDescent="0.15">
      <c r="B174" s="102">
        <v>2019</v>
      </c>
      <c r="C174" s="102"/>
      <c r="D174" s="102"/>
      <c r="E174" s="102"/>
      <c r="F174" s="102"/>
      <c r="G174" s="102"/>
      <c r="H174" s="102"/>
      <c r="I174" s="102"/>
      <c r="J174" s="102"/>
      <c r="K174" s="100">
        <v>3490290177.02</v>
      </c>
      <c r="L174" s="100"/>
      <c r="M174" s="100"/>
      <c r="N174" s="100"/>
      <c r="O174" s="100"/>
      <c r="P174" s="100"/>
      <c r="Q174" s="100"/>
      <c r="R174" s="100"/>
      <c r="S174" s="100"/>
      <c r="T174" s="100"/>
      <c r="U174" s="92">
        <v>0.16312139399890299</v>
      </c>
      <c r="V174" s="92"/>
      <c r="W174" s="92"/>
      <c r="X174" s="92"/>
      <c r="Y174" s="92"/>
      <c r="Z174" s="92"/>
      <c r="AA174" s="92"/>
      <c r="AB174" s="92"/>
      <c r="AC174" s="92"/>
      <c r="AD174" s="92"/>
      <c r="AE174" s="92"/>
      <c r="AF174" s="92"/>
      <c r="AG174" s="94">
        <v>52375</v>
      </c>
      <c r="AH174" s="94"/>
      <c r="AI174" s="94"/>
      <c r="AJ174" s="94"/>
      <c r="AK174" s="94"/>
      <c r="AL174" s="94"/>
      <c r="AM174" s="92">
        <v>0.18047400485169299</v>
      </c>
      <c r="AN174" s="92"/>
      <c r="AO174" s="92"/>
      <c r="AP174" s="92"/>
      <c r="AQ174" s="92"/>
      <c r="AR174" s="92"/>
      <c r="AS174" s="92"/>
      <c r="AT174" s="92"/>
      <c r="AU174" s="92"/>
    </row>
    <row r="175" spans="2:47" s="1" customFormat="1" ht="12.3" customHeight="1" x14ac:dyDescent="0.15">
      <c r="B175" s="102">
        <v>2020</v>
      </c>
      <c r="C175" s="102"/>
      <c r="D175" s="102"/>
      <c r="E175" s="102"/>
      <c r="F175" s="102"/>
      <c r="G175" s="102"/>
      <c r="H175" s="102"/>
      <c r="I175" s="102"/>
      <c r="J175" s="102"/>
      <c r="K175" s="100">
        <v>3010381900.9499998</v>
      </c>
      <c r="L175" s="100"/>
      <c r="M175" s="100"/>
      <c r="N175" s="100"/>
      <c r="O175" s="100"/>
      <c r="P175" s="100"/>
      <c r="Q175" s="100"/>
      <c r="R175" s="100"/>
      <c r="S175" s="100"/>
      <c r="T175" s="100"/>
      <c r="U175" s="92">
        <v>0.140692511867679</v>
      </c>
      <c r="V175" s="92"/>
      <c r="W175" s="92"/>
      <c r="X175" s="92"/>
      <c r="Y175" s="92"/>
      <c r="Z175" s="92"/>
      <c r="AA175" s="92"/>
      <c r="AB175" s="92"/>
      <c r="AC175" s="92"/>
      <c r="AD175" s="92"/>
      <c r="AE175" s="92"/>
      <c r="AF175" s="92"/>
      <c r="AG175" s="94">
        <v>38202</v>
      </c>
      <c r="AH175" s="94"/>
      <c r="AI175" s="94"/>
      <c r="AJ175" s="94"/>
      <c r="AK175" s="94"/>
      <c r="AL175" s="94"/>
      <c r="AM175" s="92">
        <v>0.131636619252398</v>
      </c>
      <c r="AN175" s="92"/>
      <c r="AO175" s="92"/>
      <c r="AP175" s="92"/>
      <c r="AQ175" s="92"/>
      <c r="AR175" s="92"/>
      <c r="AS175" s="92"/>
      <c r="AT175" s="92"/>
      <c r="AU175" s="92"/>
    </row>
    <row r="176" spans="2:47" s="1" customFormat="1" ht="12.3" customHeight="1" x14ac:dyDescent="0.15">
      <c r="B176" s="102">
        <v>2021</v>
      </c>
      <c r="C176" s="102"/>
      <c r="D176" s="102"/>
      <c r="E176" s="102"/>
      <c r="F176" s="102"/>
      <c r="G176" s="102"/>
      <c r="H176" s="102"/>
      <c r="I176" s="102"/>
      <c r="J176" s="102"/>
      <c r="K176" s="100">
        <v>3478446442.4699998</v>
      </c>
      <c r="L176" s="100"/>
      <c r="M176" s="100"/>
      <c r="N176" s="100"/>
      <c r="O176" s="100"/>
      <c r="P176" s="100"/>
      <c r="Q176" s="100"/>
      <c r="R176" s="100"/>
      <c r="S176" s="100"/>
      <c r="T176" s="100"/>
      <c r="U176" s="92">
        <v>0.16256786796182199</v>
      </c>
      <c r="V176" s="92"/>
      <c r="W176" s="92"/>
      <c r="X176" s="92"/>
      <c r="Y176" s="92"/>
      <c r="Z176" s="92"/>
      <c r="AA176" s="92"/>
      <c r="AB176" s="92"/>
      <c r="AC176" s="92"/>
      <c r="AD176" s="92"/>
      <c r="AE176" s="92"/>
      <c r="AF176" s="92"/>
      <c r="AG176" s="94">
        <v>36681</v>
      </c>
      <c r="AH176" s="94"/>
      <c r="AI176" s="94"/>
      <c r="AJ176" s="94"/>
      <c r="AK176" s="94"/>
      <c r="AL176" s="94"/>
      <c r="AM176" s="92">
        <v>0.12639555077737299</v>
      </c>
      <c r="AN176" s="92"/>
      <c r="AO176" s="92"/>
      <c r="AP176" s="92"/>
      <c r="AQ176" s="92"/>
      <c r="AR176" s="92"/>
      <c r="AS176" s="92"/>
      <c r="AT176" s="92"/>
      <c r="AU176" s="92"/>
    </row>
    <row r="177" spans="2:47" s="1" customFormat="1" ht="12.3" customHeight="1" x14ac:dyDescent="0.15">
      <c r="B177" s="102">
        <v>2022</v>
      </c>
      <c r="C177" s="102"/>
      <c r="D177" s="102"/>
      <c r="E177" s="102"/>
      <c r="F177" s="102"/>
      <c r="G177" s="102"/>
      <c r="H177" s="102"/>
      <c r="I177" s="102"/>
      <c r="J177" s="102"/>
      <c r="K177" s="100">
        <v>2673275661.6999898</v>
      </c>
      <c r="L177" s="100"/>
      <c r="M177" s="100"/>
      <c r="N177" s="100"/>
      <c r="O177" s="100"/>
      <c r="P177" s="100"/>
      <c r="Q177" s="100"/>
      <c r="R177" s="100"/>
      <c r="S177" s="100"/>
      <c r="T177" s="100"/>
      <c r="U177" s="92">
        <v>0.124937592682382</v>
      </c>
      <c r="V177" s="92"/>
      <c r="W177" s="92"/>
      <c r="X177" s="92"/>
      <c r="Y177" s="92"/>
      <c r="Z177" s="92"/>
      <c r="AA177" s="92"/>
      <c r="AB177" s="92"/>
      <c r="AC177" s="92"/>
      <c r="AD177" s="92"/>
      <c r="AE177" s="92"/>
      <c r="AF177" s="92"/>
      <c r="AG177" s="94">
        <v>24153</v>
      </c>
      <c r="AH177" s="94"/>
      <c r="AI177" s="94"/>
      <c r="AJ177" s="94"/>
      <c r="AK177" s="94"/>
      <c r="AL177" s="94"/>
      <c r="AM177" s="92">
        <v>8.3226513397287497E-2</v>
      </c>
      <c r="AN177" s="92"/>
      <c r="AO177" s="92"/>
      <c r="AP177" s="92"/>
      <c r="AQ177" s="92"/>
      <c r="AR177" s="92"/>
      <c r="AS177" s="92"/>
      <c r="AT177" s="92"/>
      <c r="AU177" s="92"/>
    </row>
    <row r="178" spans="2:47" s="1" customFormat="1" ht="12.3" customHeight="1" x14ac:dyDescent="0.15">
      <c r="B178" s="102">
        <v>2023</v>
      </c>
      <c r="C178" s="102"/>
      <c r="D178" s="102"/>
      <c r="E178" s="102"/>
      <c r="F178" s="102"/>
      <c r="G178" s="102"/>
      <c r="H178" s="102"/>
      <c r="I178" s="102"/>
      <c r="J178" s="102"/>
      <c r="K178" s="100">
        <v>1436277836.27001</v>
      </c>
      <c r="L178" s="100"/>
      <c r="M178" s="100"/>
      <c r="N178" s="100"/>
      <c r="O178" s="100"/>
      <c r="P178" s="100"/>
      <c r="Q178" s="100"/>
      <c r="R178" s="100"/>
      <c r="S178" s="100"/>
      <c r="T178" s="100"/>
      <c r="U178" s="92">
        <v>6.71255485760575E-2</v>
      </c>
      <c r="V178" s="92"/>
      <c r="W178" s="92"/>
      <c r="X178" s="92"/>
      <c r="Y178" s="92"/>
      <c r="Z178" s="92"/>
      <c r="AA178" s="92"/>
      <c r="AB178" s="92"/>
      <c r="AC178" s="92"/>
      <c r="AD178" s="92"/>
      <c r="AE178" s="92"/>
      <c r="AF178" s="92"/>
      <c r="AG178" s="94">
        <v>12229</v>
      </c>
      <c r="AH178" s="94"/>
      <c r="AI178" s="94"/>
      <c r="AJ178" s="94"/>
      <c r="AK178" s="94"/>
      <c r="AL178" s="94"/>
      <c r="AM178" s="92">
        <v>4.2138741867901598E-2</v>
      </c>
      <c r="AN178" s="92"/>
      <c r="AO178" s="92"/>
      <c r="AP178" s="92"/>
      <c r="AQ178" s="92"/>
      <c r="AR178" s="92"/>
      <c r="AS178" s="92"/>
      <c r="AT178" s="92"/>
      <c r="AU178" s="92"/>
    </row>
    <row r="179" spans="2:47" s="1" customFormat="1" ht="12.3" customHeight="1" x14ac:dyDescent="0.15">
      <c r="B179" s="102">
        <v>2024</v>
      </c>
      <c r="C179" s="102"/>
      <c r="D179" s="102"/>
      <c r="E179" s="102"/>
      <c r="F179" s="102"/>
      <c r="G179" s="102"/>
      <c r="H179" s="102"/>
      <c r="I179" s="102"/>
      <c r="J179" s="102"/>
      <c r="K179" s="100">
        <v>2070209164.4400001</v>
      </c>
      <c r="L179" s="100"/>
      <c r="M179" s="100"/>
      <c r="N179" s="100"/>
      <c r="O179" s="100"/>
      <c r="P179" s="100"/>
      <c r="Q179" s="100"/>
      <c r="R179" s="100"/>
      <c r="S179" s="100"/>
      <c r="T179" s="100"/>
      <c r="U179" s="92">
        <v>9.67528164265931E-2</v>
      </c>
      <c r="V179" s="92"/>
      <c r="W179" s="92"/>
      <c r="X179" s="92"/>
      <c r="Y179" s="92"/>
      <c r="Z179" s="92"/>
      <c r="AA179" s="92"/>
      <c r="AB179" s="92"/>
      <c r="AC179" s="92"/>
      <c r="AD179" s="92"/>
      <c r="AE179" s="92"/>
      <c r="AF179" s="92"/>
      <c r="AG179" s="94">
        <v>15484</v>
      </c>
      <c r="AH179" s="94"/>
      <c r="AI179" s="94"/>
      <c r="AJ179" s="94"/>
      <c r="AK179" s="94"/>
      <c r="AL179" s="94"/>
      <c r="AM179" s="92">
        <v>5.3354835152718098E-2</v>
      </c>
      <c r="AN179" s="92"/>
      <c r="AO179" s="92"/>
      <c r="AP179" s="92"/>
      <c r="AQ179" s="92"/>
      <c r="AR179" s="92"/>
      <c r="AS179" s="92"/>
      <c r="AT179" s="92"/>
      <c r="AU179" s="92"/>
    </row>
    <row r="180" spans="2:47" s="1" customFormat="1" ht="12.3" customHeight="1" x14ac:dyDescent="0.15">
      <c r="B180" s="102">
        <v>2025</v>
      </c>
      <c r="C180" s="102"/>
      <c r="D180" s="102"/>
      <c r="E180" s="102"/>
      <c r="F180" s="102"/>
      <c r="G180" s="102"/>
      <c r="H180" s="102"/>
      <c r="I180" s="102"/>
      <c r="J180" s="102"/>
      <c r="K180" s="100">
        <v>735313646.56999803</v>
      </c>
      <c r="L180" s="100"/>
      <c r="M180" s="100"/>
      <c r="N180" s="100"/>
      <c r="O180" s="100"/>
      <c r="P180" s="100"/>
      <c r="Q180" s="100"/>
      <c r="R180" s="100"/>
      <c r="S180" s="100"/>
      <c r="T180" s="100"/>
      <c r="U180" s="92">
        <v>3.4365448421633499E-2</v>
      </c>
      <c r="V180" s="92"/>
      <c r="W180" s="92"/>
      <c r="X180" s="92"/>
      <c r="Y180" s="92"/>
      <c r="Z180" s="92"/>
      <c r="AA180" s="92"/>
      <c r="AB180" s="92"/>
      <c r="AC180" s="92"/>
      <c r="AD180" s="92"/>
      <c r="AE180" s="92"/>
      <c r="AF180" s="92"/>
      <c r="AG180" s="94">
        <v>5528</v>
      </c>
      <c r="AH180" s="94"/>
      <c r="AI180" s="94"/>
      <c r="AJ180" s="94"/>
      <c r="AK180" s="94"/>
      <c r="AL180" s="94"/>
      <c r="AM180" s="92">
        <v>1.9048406660050698E-2</v>
      </c>
      <c r="AN180" s="92"/>
      <c r="AO180" s="92"/>
      <c r="AP180" s="92"/>
      <c r="AQ180" s="92"/>
      <c r="AR180" s="92"/>
      <c r="AS180" s="92"/>
      <c r="AT180" s="92"/>
      <c r="AU180" s="92"/>
    </row>
    <row r="181" spans="2:47" s="1" customFormat="1" ht="12.3" customHeight="1" x14ac:dyDescent="0.15">
      <c r="B181" s="101"/>
      <c r="C181" s="101"/>
      <c r="D181" s="101"/>
      <c r="E181" s="101"/>
      <c r="F181" s="101"/>
      <c r="G181" s="101"/>
      <c r="H181" s="101"/>
      <c r="I181" s="101"/>
      <c r="J181" s="101"/>
      <c r="K181" s="103">
        <v>21396887872.619999</v>
      </c>
      <c r="L181" s="103"/>
      <c r="M181" s="103"/>
      <c r="N181" s="103"/>
      <c r="O181" s="103"/>
      <c r="P181" s="103"/>
      <c r="Q181" s="103"/>
      <c r="R181" s="103"/>
      <c r="S181" s="103"/>
      <c r="T181" s="103"/>
      <c r="U181" s="93">
        <v>1</v>
      </c>
      <c r="V181" s="93"/>
      <c r="W181" s="93"/>
      <c r="X181" s="93"/>
      <c r="Y181" s="93"/>
      <c r="Z181" s="93"/>
      <c r="AA181" s="93"/>
      <c r="AB181" s="93"/>
      <c r="AC181" s="93"/>
      <c r="AD181" s="93"/>
      <c r="AE181" s="93"/>
      <c r="AF181" s="93"/>
      <c r="AG181" s="95">
        <v>290208</v>
      </c>
      <c r="AH181" s="95"/>
      <c r="AI181" s="95"/>
      <c r="AJ181" s="95"/>
      <c r="AK181" s="95"/>
      <c r="AL181" s="95"/>
      <c r="AM181" s="93">
        <v>1</v>
      </c>
      <c r="AN181" s="93"/>
      <c r="AO181" s="93"/>
      <c r="AP181" s="93"/>
      <c r="AQ181" s="93"/>
      <c r="AR181" s="93"/>
      <c r="AS181" s="93"/>
      <c r="AT181" s="93"/>
      <c r="AU181" s="93"/>
    </row>
    <row r="182" spans="2:47" s="1" customFormat="1" ht="9" customHeight="1" x14ac:dyDescent="0.15"/>
    <row r="183" spans="2:47" s="1" customFormat="1" ht="19.2" customHeight="1" x14ac:dyDescent="0.15">
      <c r="B183" s="85" t="s">
        <v>1225</v>
      </c>
      <c r="C183" s="85"/>
      <c r="D183" s="85"/>
      <c r="E183" s="85"/>
      <c r="F183" s="85"/>
      <c r="G183" s="85"/>
      <c r="H183" s="85"/>
      <c r="I183" s="85"/>
      <c r="J183" s="85"/>
      <c r="K183" s="85"/>
      <c r="L183" s="85"/>
      <c r="M183" s="85"/>
      <c r="N183" s="85"/>
      <c r="O183" s="85"/>
      <c r="P183" s="85"/>
      <c r="Q183" s="85"/>
      <c r="R183" s="85"/>
      <c r="S183" s="85"/>
      <c r="T183" s="85"/>
      <c r="U183" s="85"/>
      <c r="V183" s="85"/>
      <c r="W183" s="85"/>
      <c r="X183" s="85"/>
      <c r="Y183" s="85"/>
      <c r="Z183" s="85"/>
      <c r="AA183" s="85"/>
      <c r="AB183" s="85"/>
      <c r="AC183" s="85"/>
      <c r="AD183" s="85"/>
      <c r="AE183" s="85"/>
      <c r="AF183" s="85"/>
      <c r="AG183" s="85"/>
      <c r="AH183" s="85"/>
      <c r="AI183" s="85"/>
      <c r="AJ183" s="85"/>
      <c r="AK183" s="85"/>
      <c r="AL183" s="85"/>
      <c r="AM183" s="85"/>
      <c r="AN183" s="85"/>
      <c r="AO183" s="85"/>
      <c r="AP183" s="85"/>
      <c r="AQ183" s="85"/>
      <c r="AR183" s="85"/>
      <c r="AS183" s="85"/>
      <c r="AT183" s="85"/>
      <c r="AU183" s="85"/>
    </row>
    <row r="184" spans="2:47" s="1" customFormat="1" ht="7.95" customHeight="1" x14ac:dyDescent="0.15"/>
    <row r="185" spans="2:47" s="1" customFormat="1" ht="11.1" customHeight="1" x14ac:dyDescent="0.15">
      <c r="B185" s="77" t="s">
        <v>1224</v>
      </c>
      <c r="C185" s="77"/>
      <c r="D185" s="77"/>
      <c r="E185" s="77"/>
      <c r="F185" s="77"/>
      <c r="G185" s="77"/>
      <c r="H185" s="77"/>
      <c r="I185" s="77"/>
      <c r="J185" s="77" t="s">
        <v>1119</v>
      </c>
      <c r="K185" s="77"/>
      <c r="L185" s="77"/>
      <c r="M185" s="77"/>
      <c r="N185" s="77"/>
      <c r="O185" s="77"/>
      <c r="P185" s="77"/>
      <c r="Q185" s="77"/>
      <c r="R185" s="77"/>
      <c r="S185" s="77"/>
      <c r="T185" s="77"/>
      <c r="U185" s="77"/>
      <c r="V185" s="77" t="s">
        <v>1117</v>
      </c>
      <c r="W185" s="77"/>
      <c r="X185" s="77"/>
      <c r="Y185" s="77"/>
      <c r="Z185" s="77"/>
      <c r="AA185" s="77"/>
      <c r="AB185" s="77"/>
      <c r="AC185" s="77"/>
      <c r="AD185" s="77"/>
      <c r="AE185" s="77"/>
      <c r="AF185" s="77"/>
      <c r="AG185" s="77" t="s">
        <v>1223</v>
      </c>
      <c r="AH185" s="77"/>
      <c r="AI185" s="77"/>
      <c r="AJ185" s="77"/>
      <c r="AK185" s="77"/>
      <c r="AL185" s="77"/>
      <c r="AM185" s="77"/>
      <c r="AN185" s="77" t="s">
        <v>1117</v>
      </c>
      <c r="AO185" s="77"/>
      <c r="AP185" s="77"/>
      <c r="AQ185" s="77"/>
      <c r="AR185" s="77"/>
      <c r="AS185" s="77"/>
      <c r="AT185" s="77"/>
      <c r="AU185" s="77"/>
    </row>
    <row r="186" spans="2:47" s="1" customFormat="1" ht="10.65" customHeight="1" x14ac:dyDescent="0.15">
      <c r="B186" s="99" t="s">
        <v>1222</v>
      </c>
      <c r="C186" s="99"/>
      <c r="D186" s="99"/>
      <c r="E186" s="99"/>
      <c r="F186" s="99"/>
      <c r="G186" s="99"/>
      <c r="H186" s="99"/>
      <c r="I186" s="99"/>
      <c r="J186" s="100">
        <v>2579099141.04001</v>
      </c>
      <c r="K186" s="100"/>
      <c r="L186" s="100"/>
      <c r="M186" s="100"/>
      <c r="N186" s="100"/>
      <c r="O186" s="100"/>
      <c r="P186" s="100"/>
      <c r="Q186" s="100"/>
      <c r="R186" s="100"/>
      <c r="S186" s="100"/>
      <c r="T186" s="100"/>
      <c r="U186" s="100"/>
      <c r="V186" s="92">
        <v>0.120536180606914</v>
      </c>
      <c r="W186" s="92"/>
      <c r="X186" s="92"/>
      <c r="Y186" s="92"/>
      <c r="Z186" s="92"/>
      <c r="AA186" s="92"/>
      <c r="AB186" s="92"/>
      <c r="AC186" s="92"/>
      <c r="AD186" s="92"/>
      <c r="AE186" s="92"/>
      <c r="AF186" s="92"/>
      <c r="AG186" s="94">
        <v>55467</v>
      </c>
      <c r="AH186" s="94"/>
      <c r="AI186" s="94"/>
      <c r="AJ186" s="94"/>
      <c r="AK186" s="94"/>
      <c r="AL186" s="94"/>
      <c r="AM186" s="94"/>
      <c r="AN186" s="92">
        <v>0.39777258254209602</v>
      </c>
      <c r="AO186" s="92"/>
      <c r="AP186" s="92"/>
      <c r="AQ186" s="92"/>
      <c r="AR186" s="92"/>
      <c r="AS186" s="92"/>
      <c r="AT186" s="92"/>
      <c r="AU186" s="92"/>
    </row>
    <row r="187" spans="2:47" s="1" customFormat="1" ht="10.65" customHeight="1" x14ac:dyDescent="0.15">
      <c r="B187" s="99" t="s">
        <v>1221</v>
      </c>
      <c r="C187" s="99"/>
      <c r="D187" s="99"/>
      <c r="E187" s="99"/>
      <c r="F187" s="99"/>
      <c r="G187" s="99"/>
      <c r="H187" s="99"/>
      <c r="I187" s="99"/>
      <c r="J187" s="100">
        <v>6732338852.27001</v>
      </c>
      <c r="K187" s="100"/>
      <c r="L187" s="100"/>
      <c r="M187" s="100"/>
      <c r="N187" s="100"/>
      <c r="O187" s="100"/>
      <c r="P187" s="100"/>
      <c r="Q187" s="100"/>
      <c r="R187" s="100"/>
      <c r="S187" s="100"/>
      <c r="T187" s="100"/>
      <c r="U187" s="100"/>
      <c r="V187" s="92">
        <v>0.314641030618517</v>
      </c>
      <c r="W187" s="92"/>
      <c r="X187" s="92"/>
      <c r="Y187" s="92"/>
      <c r="Z187" s="92"/>
      <c r="AA187" s="92"/>
      <c r="AB187" s="92"/>
      <c r="AC187" s="92"/>
      <c r="AD187" s="92"/>
      <c r="AE187" s="92"/>
      <c r="AF187" s="92"/>
      <c r="AG187" s="94">
        <v>45841</v>
      </c>
      <c r="AH187" s="94"/>
      <c r="AI187" s="94"/>
      <c r="AJ187" s="94"/>
      <c r="AK187" s="94"/>
      <c r="AL187" s="94"/>
      <c r="AM187" s="94"/>
      <c r="AN187" s="92">
        <v>0.32874128682481901</v>
      </c>
      <c r="AO187" s="92"/>
      <c r="AP187" s="92"/>
      <c r="AQ187" s="92"/>
      <c r="AR187" s="92"/>
      <c r="AS187" s="92"/>
      <c r="AT187" s="92"/>
      <c r="AU187" s="92"/>
    </row>
    <row r="188" spans="2:47" s="1" customFormat="1" ht="10.65" customHeight="1" x14ac:dyDescent="0.15">
      <c r="B188" s="99" t="s">
        <v>1220</v>
      </c>
      <c r="C188" s="99"/>
      <c r="D188" s="99"/>
      <c r="E188" s="99"/>
      <c r="F188" s="99"/>
      <c r="G188" s="99"/>
      <c r="H188" s="99"/>
      <c r="I188" s="99"/>
      <c r="J188" s="100">
        <v>5907326397.6399698</v>
      </c>
      <c r="K188" s="100"/>
      <c r="L188" s="100"/>
      <c r="M188" s="100"/>
      <c r="N188" s="100"/>
      <c r="O188" s="100"/>
      <c r="P188" s="100"/>
      <c r="Q188" s="100"/>
      <c r="R188" s="100"/>
      <c r="S188" s="100"/>
      <c r="T188" s="100"/>
      <c r="U188" s="100"/>
      <c r="V188" s="92">
        <v>0.27608343946126601</v>
      </c>
      <c r="W188" s="92"/>
      <c r="X188" s="92"/>
      <c r="Y188" s="92"/>
      <c r="Z188" s="92"/>
      <c r="AA188" s="92"/>
      <c r="AB188" s="92"/>
      <c r="AC188" s="92"/>
      <c r="AD188" s="92"/>
      <c r="AE188" s="92"/>
      <c r="AF188" s="92"/>
      <c r="AG188" s="94">
        <v>24279</v>
      </c>
      <c r="AH188" s="94"/>
      <c r="AI188" s="94"/>
      <c r="AJ188" s="94"/>
      <c r="AK188" s="94"/>
      <c r="AL188" s="94"/>
      <c r="AM188" s="94"/>
      <c r="AN188" s="92">
        <v>0.17411290553914099</v>
      </c>
      <c r="AO188" s="92"/>
      <c r="AP188" s="92"/>
      <c r="AQ188" s="92"/>
      <c r="AR188" s="92"/>
      <c r="AS188" s="92"/>
      <c r="AT188" s="92"/>
      <c r="AU188" s="92"/>
    </row>
    <row r="189" spans="2:47" s="1" customFormat="1" ht="10.65" customHeight="1" x14ac:dyDescent="0.15">
      <c r="B189" s="99" t="s">
        <v>1219</v>
      </c>
      <c r="C189" s="99"/>
      <c r="D189" s="99"/>
      <c r="E189" s="99"/>
      <c r="F189" s="99"/>
      <c r="G189" s="99"/>
      <c r="H189" s="99"/>
      <c r="I189" s="99"/>
      <c r="J189" s="100">
        <v>2876521334.3300099</v>
      </c>
      <c r="K189" s="100"/>
      <c r="L189" s="100"/>
      <c r="M189" s="100"/>
      <c r="N189" s="100"/>
      <c r="O189" s="100"/>
      <c r="P189" s="100"/>
      <c r="Q189" s="100"/>
      <c r="R189" s="100"/>
      <c r="S189" s="100"/>
      <c r="T189" s="100"/>
      <c r="U189" s="100"/>
      <c r="V189" s="92">
        <v>0.13443643540380801</v>
      </c>
      <c r="W189" s="92"/>
      <c r="X189" s="92"/>
      <c r="Y189" s="92"/>
      <c r="Z189" s="92"/>
      <c r="AA189" s="92"/>
      <c r="AB189" s="92"/>
      <c r="AC189" s="92"/>
      <c r="AD189" s="92"/>
      <c r="AE189" s="92"/>
      <c r="AF189" s="92"/>
      <c r="AG189" s="94">
        <v>8459</v>
      </c>
      <c r="AH189" s="94"/>
      <c r="AI189" s="94"/>
      <c r="AJ189" s="94"/>
      <c r="AK189" s="94"/>
      <c r="AL189" s="94"/>
      <c r="AM189" s="94"/>
      <c r="AN189" s="92">
        <v>6.0662344740540997E-2</v>
      </c>
      <c r="AO189" s="92"/>
      <c r="AP189" s="92"/>
      <c r="AQ189" s="92"/>
      <c r="AR189" s="92"/>
      <c r="AS189" s="92"/>
      <c r="AT189" s="92"/>
      <c r="AU189" s="92"/>
    </row>
    <row r="190" spans="2:47" s="1" customFormat="1" ht="10.65" customHeight="1" x14ac:dyDescent="0.15">
      <c r="B190" s="99" t="s">
        <v>1218</v>
      </c>
      <c r="C190" s="99"/>
      <c r="D190" s="99"/>
      <c r="E190" s="99"/>
      <c r="F190" s="99"/>
      <c r="G190" s="99"/>
      <c r="H190" s="99"/>
      <c r="I190" s="99"/>
      <c r="J190" s="100">
        <v>3301602147.3400102</v>
      </c>
      <c r="K190" s="100"/>
      <c r="L190" s="100"/>
      <c r="M190" s="100"/>
      <c r="N190" s="100"/>
      <c r="O190" s="100"/>
      <c r="P190" s="100"/>
      <c r="Q190" s="100"/>
      <c r="R190" s="100"/>
      <c r="S190" s="100"/>
      <c r="T190" s="100"/>
      <c r="U190" s="100"/>
      <c r="V190" s="92">
        <v>0.15430291390949499</v>
      </c>
      <c r="W190" s="92"/>
      <c r="X190" s="92"/>
      <c r="Y190" s="92"/>
      <c r="Z190" s="92"/>
      <c r="AA190" s="92"/>
      <c r="AB190" s="92"/>
      <c r="AC190" s="92"/>
      <c r="AD190" s="92"/>
      <c r="AE190" s="92"/>
      <c r="AF190" s="92"/>
      <c r="AG190" s="94">
        <v>5398</v>
      </c>
      <c r="AH190" s="94"/>
      <c r="AI190" s="94"/>
      <c r="AJ190" s="94"/>
      <c r="AK190" s="94"/>
      <c r="AL190" s="94"/>
      <c r="AM190" s="94"/>
      <c r="AN190" s="92">
        <v>3.8710880353403497E-2</v>
      </c>
      <c r="AO190" s="92"/>
      <c r="AP190" s="92"/>
      <c r="AQ190" s="92"/>
      <c r="AR190" s="92"/>
      <c r="AS190" s="92"/>
      <c r="AT190" s="92"/>
      <c r="AU190" s="92"/>
    </row>
    <row r="191" spans="2:47" s="1" customFormat="1" ht="12.3" customHeight="1" x14ac:dyDescent="0.15">
      <c r="B191" s="101"/>
      <c r="C191" s="101"/>
      <c r="D191" s="101"/>
      <c r="E191" s="101"/>
      <c r="F191" s="101"/>
      <c r="G191" s="101"/>
      <c r="H191" s="101"/>
      <c r="I191" s="101"/>
      <c r="J191" s="103">
        <v>21396887872.619999</v>
      </c>
      <c r="K191" s="103"/>
      <c r="L191" s="103"/>
      <c r="M191" s="103"/>
      <c r="N191" s="103"/>
      <c r="O191" s="103"/>
      <c r="P191" s="103"/>
      <c r="Q191" s="103"/>
      <c r="R191" s="103"/>
      <c r="S191" s="103"/>
      <c r="T191" s="103"/>
      <c r="U191" s="103"/>
      <c r="V191" s="93">
        <v>1</v>
      </c>
      <c r="W191" s="93"/>
      <c r="X191" s="93"/>
      <c r="Y191" s="93"/>
      <c r="Z191" s="93"/>
      <c r="AA191" s="93"/>
      <c r="AB191" s="93"/>
      <c r="AC191" s="93"/>
      <c r="AD191" s="93"/>
      <c r="AE191" s="93"/>
      <c r="AF191" s="93"/>
      <c r="AG191" s="95">
        <v>139444</v>
      </c>
      <c r="AH191" s="95"/>
      <c r="AI191" s="95"/>
      <c r="AJ191" s="95"/>
      <c r="AK191" s="95"/>
      <c r="AL191" s="95"/>
      <c r="AM191" s="95"/>
      <c r="AN191" s="93">
        <v>1</v>
      </c>
      <c r="AO191" s="93"/>
      <c r="AP191" s="93"/>
      <c r="AQ191" s="93"/>
      <c r="AR191" s="93"/>
      <c r="AS191" s="93"/>
      <c r="AT191" s="93"/>
      <c r="AU191" s="93"/>
    </row>
    <row r="192" spans="2:47" s="1" customFormat="1" ht="9" customHeight="1" x14ac:dyDescent="0.15"/>
    <row r="193" spans="2:47" s="1" customFormat="1" ht="19.2" customHeight="1" x14ac:dyDescent="0.15">
      <c r="B193" s="85" t="s">
        <v>1217</v>
      </c>
      <c r="C193" s="85"/>
      <c r="D193" s="85"/>
      <c r="E193" s="85"/>
      <c r="F193" s="85"/>
      <c r="G193" s="85"/>
      <c r="H193" s="85"/>
      <c r="I193" s="85"/>
      <c r="J193" s="85"/>
      <c r="K193" s="85"/>
      <c r="L193" s="85"/>
      <c r="M193" s="85"/>
      <c r="N193" s="85"/>
      <c r="O193" s="85"/>
      <c r="P193" s="85"/>
      <c r="Q193" s="85"/>
      <c r="R193" s="85"/>
      <c r="S193" s="85"/>
      <c r="T193" s="85"/>
      <c r="U193" s="85"/>
      <c r="V193" s="85"/>
      <c r="W193" s="85"/>
      <c r="X193" s="85"/>
      <c r="Y193" s="85"/>
      <c r="Z193" s="85"/>
      <c r="AA193" s="85"/>
      <c r="AB193" s="85"/>
      <c r="AC193" s="85"/>
      <c r="AD193" s="85"/>
      <c r="AE193" s="85"/>
      <c r="AF193" s="85"/>
      <c r="AG193" s="85"/>
      <c r="AH193" s="85"/>
      <c r="AI193" s="85"/>
      <c r="AJ193" s="85"/>
      <c r="AK193" s="85"/>
      <c r="AL193" s="85"/>
      <c r="AM193" s="85"/>
      <c r="AN193" s="85"/>
      <c r="AO193" s="85"/>
      <c r="AP193" s="85"/>
      <c r="AQ193" s="85"/>
      <c r="AR193" s="85"/>
      <c r="AS193" s="85"/>
      <c r="AT193" s="85"/>
      <c r="AU193" s="85"/>
    </row>
    <row r="194" spans="2:47" s="1" customFormat="1" ht="7.95" customHeight="1" x14ac:dyDescent="0.15"/>
    <row r="195" spans="2:47" s="1" customFormat="1" ht="11.1" customHeight="1" x14ac:dyDescent="0.15">
      <c r="B195" s="101"/>
      <c r="C195" s="101"/>
      <c r="D195" s="101"/>
      <c r="E195" s="101"/>
      <c r="F195" s="101"/>
      <c r="G195" s="101"/>
      <c r="H195" s="101"/>
      <c r="I195" s="77" t="s">
        <v>1119</v>
      </c>
      <c r="J195" s="77"/>
      <c r="K195" s="77"/>
      <c r="L195" s="77"/>
      <c r="M195" s="77"/>
      <c r="N195" s="77"/>
      <c r="O195" s="77"/>
      <c r="P195" s="77"/>
      <c r="Q195" s="77"/>
      <c r="R195" s="77"/>
      <c r="S195" s="77"/>
      <c r="T195" s="77"/>
      <c r="U195" s="77" t="s">
        <v>1117</v>
      </c>
      <c r="V195" s="77"/>
      <c r="W195" s="77"/>
      <c r="X195" s="77"/>
      <c r="Y195" s="77"/>
      <c r="Z195" s="77"/>
      <c r="AA195" s="77"/>
      <c r="AB195" s="77"/>
      <c r="AC195" s="77"/>
      <c r="AD195" s="77"/>
      <c r="AE195" s="77"/>
      <c r="AF195" s="77" t="s">
        <v>1118</v>
      </c>
      <c r="AG195" s="77"/>
      <c r="AH195" s="77"/>
      <c r="AI195" s="77"/>
      <c r="AJ195" s="77"/>
      <c r="AK195" s="77"/>
      <c r="AL195" s="77"/>
      <c r="AM195" s="77"/>
      <c r="AN195" s="77"/>
      <c r="AO195" s="77"/>
      <c r="AP195" s="77"/>
      <c r="AQ195" s="77" t="s">
        <v>1117</v>
      </c>
      <c r="AR195" s="77"/>
      <c r="AS195" s="77"/>
      <c r="AT195" s="77"/>
      <c r="AU195" s="77"/>
    </row>
    <row r="196" spans="2:47" s="1" customFormat="1" ht="11.1" customHeight="1" x14ac:dyDescent="0.15">
      <c r="B196" s="99" t="s">
        <v>1216</v>
      </c>
      <c r="C196" s="99"/>
      <c r="D196" s="99"/>
      <c r="E196" s="99"/>
      <c r="F196" s="99"/>
      <c r="G196" s="99"/>
      <c r="H196" s="99"/>
      <c r="I196" s="100">
        <v>20563033.359999999</v>
      </c>
      <c r="J196" s="100"/>
      <c r="K196" s="100"/>
      <c r="L196" s="100"/>
      <c r="M196" s="100"/>
      <c r="N196" s="100"/>
      <c r="O196" s="100"/>
      <c r="P196" s="100"/>
      <c r="Q196" s="100"/>
      <c r="R196" s="100"/>
      <c r="S196" s="100"/>
      <c r="T196" s="100"/>
      <c r="U196" s="92">
        <v>9.61029168466739E-4</v>
      </c>
      <c r="V196" s="92"/>
      <c r="W196" s="92"/>
      <c r="X196" s="92"/>
      <c r="Y196" s="92"/>
      <c r="Z196" s="92"/>
      <c r="AA196" s="92"/>
      <c r="AB196" s="92"/>
      <c r="AC196" s="92"/>
      <c r="AD196" s="92"/>
      <c r="AE196" s="92"/>
      <c r="AF196" s="94">
        <v>409</v>
      </c>
      <c r="AG196" s="94"/>
      <c r="AH196" s="94"/>
      <c r="AI196" s="94"/>
      <c r="AJ196" s="94"/>
      <c r="AK196" s="94"/>
      <c r="AL196" s="94"/>
      <c r="AM196" s="94"/>
      <c r="AN196" s="94"/>
      <c r="AO196" s="94"/>
      <c r="AP196" s="94"/>
      <c r="AQ196" s="92">
        <v>1.4093339949277799E-3</v>
      </c>
      <c r="AR196" s="92"/>
      <c r="AS196" s="92"/>
      <c r="AT196" s="92"/>
      <c r="AU196" s="92"/>
    </row>
    <row r="197" spans="2:47" s="1" customFormat="1" ht="11.1" customHeight="1" x14ac:dyDescent="0.15">
      <c r="B197" s="99" t="s">
        <v>1215</v>
      </c>
      <c r="C197" s="99"/>
      <c r="D197" s="99"/>
      <c r="E197" s="99"/>
      <c r="F197" s="99"/>
      <c r="G197" s="99"/>
      <c r="H197" s="99"/>
      <c r="I197" s="100">
        <v>745582964.86000204</v>
      </c>
      <c r="J197" s="100"/>
      <c r="K197" s="100"/>
      <c r="L197" s="100"/>
      <c r="M197" s="100"/>
      <c r="N197" s="100"/>
      <c r="O197" s="100"/>
      <c r="P197" s="100"/>
      <c r="Q197" s="100"/>
      <c r="R197" s="100"/>
      <c r="S197" s="100"/>
      <c r="T197" s="100"/>
      <c r="U197" s="92">
        <v>3.4845392904734998E-2</v>
      </c>
      <c r="V197" s="92"/>
      <c r="W197" s="92"/>
      <c r="X197" s="92"/>
      <c r="Y197" s="92"/>
      <c r="Z197" s="92"/>
      <c r="AA197" s="92"/>
      <c r="AB197" s="92"/>
      <c r="AC197" s="92"/>
      <c r="AD197" s="92"/>
      <c r="AE197" s="92"/>
      <c r="AF197" s="94">
        <v>8556</v>
      </c>
      <c r="AG197" s="94"/>
      <c r="AH197" s="94"/>
      <c r="AI197" s="94"/>
      <c r="AJ197" s="94"/>
      <c r="AK197" s="94"/>
      <c r="AL197" s="94"/>
      <c r="AM197" s="94"/>
      <c r="AN197" s="94"/>
      <c r="AO197" s="94"/>
      <c r="AP197" s="94"/>
      <c r="AQ197" s="92">
        <v>2.94823023486603E-2</v>
      </c>
      <c r="AR197" s="92"/>
      <c r="AS197" s="92"/>
      <c r="AT197" s="92"/>
      <c r="AU197" s="92"/>
    </row>
    <row r="198" spans="2:47" s="1" customFormat="1" ht="11.1" customHeight="1" x14ac:dyDescent="0.15">
      <c r="B198" s="99" t="s">
        <v>1214</v>
      </c>
      <c r="C198" s="99"/>
      <c r="D198" s="99"/>
      <c r="E198" s="99"/>
      <c r="F198" s="99"/>
      <c r="G198" s="99"/>
      <c r="H198" s="99"/>
      <c r="I198" s="100">
        <v>5804964543.0699501</v>
      </c>
      <c r="J198" s="100"/>
      <c r="K198" s="100"/>
      <c r="L198" s="100"/>
      <c r="M198" s="100"/>
      <c r="N198" s="100"/>
      <c r="O198" s="100"/>
      <c r="P198" s="100"/>
      <c r="Q198" s="100"/>
      <c r="R198" s="100"/>
      <c r="S198" s="100"/>
      <c r="T198" s="100"/>
      <c r="U198" s="92">
        <v>0.27129947951440803</v>
      </c>
      <c r="V198" s="92"/>
      <c r="W198" s="92"/>
      <c r="X198" s="92"/>
      <c r="Y198" s="92"/>
      <c r="Z198" s="92"/>
      <c r="AA198" s="92"/>
      <c r="AB198" s="92"/>
      <c r="AC198" s="92"/>
      <c r="AD198" s="92"/>
      <c r="AE198" s="92"/>
      <c r="AF198" s="94">
        <v>72027</v>
      </c>
      <c r="AG198" s="94"/>
      <c r="AH198" s="94"/>
      <c r="AI198" s="94"/>
      <c r="AJ198" s="94"/>
      <c r="AK198" s="94"/>
      <c r="AL198" s="94"/>
      <c r="AM198" s="94"/>
      <c r="AN198" s="94"/>
      <c r="AO198" s="94"/>
      <c r="AP198" s="94"/>
      <c r="AQ198" s="92">
        <v>0.248190952695997</v>
      </c>
      <c r="AR198" s="92"/>
      <c r="AS198" s="92"/>
      <c r="AT198" s="92"/>
      <c r="AU198" s="92"/>
    </row>
    <row r="199" spans="2:47" s="1" customFormat="1" ht="11.1" customHeight="1" x14ac:dyDescent="0.15">
      <c r="B199" s="99" t="s">
        <v>1213</v>
      </c>
      <c r="C199" s="99"/>
      <c r="D199" s="99"/>
      <c r="E199" s="99"/>
      <c r="F199" s="99"/>
      <c r="G199" s="99"/>
      <c r="H199" s="99"/>
      <c r="I199" s="100">
        <v>6946039299.0499897</v>
      </c>
      <c r="J199" s="100"/>
      <c r="K199" s="100"/>
      <c r="L199" s="100"/>
      <c r="M199" s="100"/>
      <c r="N199" s="100"/>
      <c r="O199" s="100"/>
      <c r="P199" s="100"/>
      <c r="Q199" s="100"/>
      <c r="R199" s="100"/>
      <c r="S199" s="100"/>
      <c r="T199" s="100"/>
      <c r="U199" s="92">
        <v>0.32462848524519899</v>
      </c>
      <c r="V199" s="92"/>
      <c r="W199" s="92"/>
      <c r="X199" s="92"/>
      <c r="Y199" s="92"/>
      <c r="Z199" s="92"/>
      <c r="AA199" s="92"/>
      <c r="AB199" s="92"/>
      <c r="AC199" s="92"/>
      <c r="AD199" s="92"/>
      <c r="AE199" s="92"/>
      <c r="AF199" s="94">
        <v>108705</v>
      </c>
      <c r="AG199" s="94"/>
      <c r="AH199" s="94"/>
      <c r="AI199" s="94"/>
      <c r="AJ199" s="94"/>
      <c r="AK199" s="94"/>
      <c r="AL199" s="94"/>
      <c r="AM199" s="94"/>
      <c r="AN199" s="94"/>
      <c r="AO199" s="94"/>
      <c r="AP199" s="94"/>
      <c r="AQ199" s="92">
        <v>0.374576166060205</v>
      </c>
      <c r="AR199" s="92"/>
      <c r="AS199" s="92"/>
      <c r="AT199" s="92"/>
      <c r="AU199" s="92"/>
    </row>
    <row r="200" spans="2:47" s="1" customFormat="1" ht="11.1" customHeight="1" x14ac:dyDescent="0.15">
      <c r="B200" s="99" t="s">
        <v>1212</v>
      </c>
      <c r="C200" s="99"/>
      <c r="D200" s="99"/>
      <c r="E200" s="99"/>
      <c r="F200" s="99"/>
      <c r="G200" s="99"/>
      <c r="H200" s="99"/>
      <c r="I200" s="100">
        <v>1685485838.9400001</v>
      </c>
      <c r="J200" s="100"/>
      <c r="K200" s="100"/>
      <c r="L200" s="100"/>
      <c r="M200" s="100"/>
      <c r="N200" s="100"/>
      <c r="O200" s="100"/>
      <c r="P200" s="100"/>
      <c r="Q200" s="100"/>
      <c r="R200" s="100"/>
      <c r="S200" s="100"/>
      <c r="T200" s="100"/>
      <c r="U200" s="92">
        <v>7.87724761177441E-2</v>
      </c>
      <c r="V200" s="92"/>
      <c r="W200" s="92"/>
      <c r="X200" s="92"/>
      <c r="Y200" s="92"/>
      <c r="Z200" s="92"/>
      <c r="AA200" s="92"/>
      <c r="AB200" s="92"/>
      <c r="AC200" s="92"/>
      <c r="AD200" s="92"/>
      <c r="AE200" s="92"/>
      <c r="AF200" s="94">
        <v>28282</v>
      </c>
      <c r="AG200" s="94"/>
      <c r="AH200" s="94"/>
      <c r="AI200" s="94"/>
      <c r="AJ200" s="94"/>
      <c r="AK200" s="94"/>
      <c r="AL200" s="94"/>
      <c r="AM200" s="94"/>
      <c r="AN200" s="94"/>
      <c r="AO200" s="94"/>
      <c r="AP200" s="94"/>
      <c r="AQ200" s="92">
        <v>9.7454239717719701E-2</v>
      </c>
      <c r="AR200" s="92"/>
      <c r="AS200" s="92"/>
      <c r="AT200" s="92"/>
      <c r="AU200" s="92"/>
    </row>
    <row r="201" spans="2:47" s="1" customFormat="1" ht="11.1" customHeight="1" x14ac:dyDescent="0.15">
      <c r="B201" s="99" t="s">
        <v>1211</v>
      </c>
      <c r="C201" s="99"/>
      <c r="D201" s="99"/>
      <c r="E201" s="99"/>
      <c r="F201" s="99"/>
      <c r="G201" s="99"/>
      <c r="H201" s="99"/>
      <c r="I201" s="100">
        <v>1958568943.4400001</v>
      </c>
      <c r="J201" s="100"/>
      <c r="K201" s="100"/>
      <c r="L201" s="100"/>
      <c r="M201" s="100"/>
      <c r="N201" s="100"/>
      <c r="O201" s="100"/>
      <c r="P201" s="100"/>
      <c r="Q201" s="100"/>
      <c r="R201" s="100"/>
      <c r="S201" s="100"/>
      <c r="T201" s="100"/>
      <c r="U201" s="92">
        <v>9.1535224893440695E-2</v>
      </c>
      <c r="V201" s="92"/>
      <c r="W201" s="92"/>
      <c r="X201" s="92"/>
      <c r="Y201" s="92"/>
      <c r="Z201" s="92"/>
      <c r="AA201" s="92"/>
      <c r="AB201" s="92"/>
      <c r="AC201" s="92"/>
      <c r="AD201" s="92"/>
      <c r="AE201" s="92"/>
      <c r="AF201" s="94">
        <v>23174</v>
      </c>
      <c r="AG201" s="94"/>
      <c r="AH201" s="94"/>
      <c r="AI201" s="94"/>
      <c r="AJ201" s="94"/>
      <c r="AK201" s="94"/>
      <c r="AL201" s="94"/>
      <c r="AM201" s="94"/>
      <c r="AN201" s="94"/>
      <c r="AO201" s="94"/>
      <c r="AP201" s="94"/>
      <c r="AQ201" s="92">
        <v>7.9853070900871098E-2</v>
      </c>
      <c r="AR201" s="92"/>
      <c r="AS201" s="92"/>
      <c r="AT201" s="92"/>
      <c r="AU201" s="92"/>
    </row>
    <row r="202" spans="2:47" s="1" customFormat="1" ht="11.1" customHeight="1" x14ac:dyDescent="0.15">
      <c r="B202" s="99" t="s">
        <v>1210</v>
      </c>
      <c r="C202" s="99"/>
      <c r="D202" s="99"/>
      <c r="E202" s="99"/>
      <c r="F202" s="99"/>
      <c r="G202" s="99"/>
      <c r="H202" s="99"/>
      <c r="I202" s="100">
        <v>2429931134.0700102</v>
      </c>
      <c r="J202" s="100"/>
      <c r="K202" s="100"/>
      <c r="L202" s="100"/>
      <c r="M202" s="100"/>
      <c r="N202" s="100"/>
      <c r="O202" s="100"/>
      <c r="P202" s="100"/>
      <c r="Q202" s="100"/>
      <c r="R202" s="100"/>
      <c r="S202" s="100"/>
      <c r="T202" s="100"/>
      <c r="U202" s="92">
        <v>0.113564699153254</v>
      </c>
      <c r="V202" s="92"/>
      <c r="W202" s="92"/>
      <c r="X202" s="92"/>
      <c r="Y202" s="92"/>
      <c r="Z202" s="92"/>
      <c r="AA202" s="92"/>
      <c r="AB202" s="92"/>
      <c r="AC202" s="92"/>
      <c r="AD202" s="92"/>
      <c r="AE202" s="92"/>
      <c r="AF202" s="94">
        <v>22179</v>
      </c>
      <c r="AG202" s="94"/>
      <c r="AH202" s="94"/>
      <c r="AI202" s="94"/>
      <c r="AJ202" s="94"/>
      <c r="AK202" s="94"/>
      <c r="AL202" s="94"/>
      <c r="AM202" s="94"/>
      <c r="AN202" s="94"/>
      <c r="AO202" s="94"/>
      <c r="AP202" s="94"/>
      <c r="AQ202" s="92">
        <v>7.6424495534237497E-2</v>
      </c>
      <c r="AR202" s="92"/>
      <c r="AS202" s="92"/>
      <c r="AT202" s="92"/>
      <c r="AU202" s="92"/>
    </row>
    <row r="203" spans="2:47" s="1" customFormat="1" ht="11.1" customHeight="1" x14ac:dyDescent="0.15">
      <c r="B203" s="99" t="s">
        <v>1209</v>
      </c>
      <c r="C203" s="99"/>
      <c r="D203" s="99"/>
      <c r="E203" s="99"/>
      <c r="F203" s="99"/>
      <c r="G203" s="99"/>
      <c r="H203" s="99"/>
      <c r="I203" s="100">
        <v>1193332058.54001</v>
      </c>
      <c r="J203" s="100"/>
      <c r="K203" s="100"/>
      <c r="L203" s="100"/>
      <c r="M203" s="100"/>
      <c r="N203" s="100"/>
      <c r="O203" s="100"/>
      <c r="P203" s="100"/>
      <c r="Q203" s="100"/>
      <c r="R203" s="100"/>
      <c r="S203" s="100"/>
      <c r="T203" s="100"/>
      <c r="U203" s="92">
        <v>5.5771290929978401E-2</v>
      </c>
      <c r="V203" s="92"/>
      <c r="W203" s="92"/>
      <c r="X203" s="92"/>
      <c r="Y203" s="92"/>
      <c r="Z203" s="92"/>
      <c r="AA203" s="92"/>
      <c r="AB203" s="92"/>
      <c r="AC203" s="92"/>
      <c r="AD203" s="92"/>
      <c r="AE203" s="92"/>
      <c r="AF203" s="94">
        <v>14626</v>
      </c>
      <c r="AG203" s="94"/>
      <c r="AH203" s="94"/>
      <c r="AI203" s="94"/>
      <c r="AJ203" s="94"/>
      <c r="AK203" s="94"/>
      <c r="AL203" s="94"/>
      <c r="AM203" s="94"/>
      <c r="AN203" s="94"/>
      <c r="AO203" s="94"/>
      <c r="AP203" s="94"/>
      <c r="AQ203" s="92">
        <v>5.0398334987319403E-2</v>
      </c>
      <c r="AR203" s="92"/>
      <c r="AS203" s="92"/>
      <c r="AT203" s="92"/>
      <c r="AU203" s="92"/>
    </row>
    <row r="204" spans="2:47" s="1" customFormat="1" ht="11.1" customHeight="1" x14ac:dyDescent="0.15">
      <c r="B204" s="99" t="s">
        <v>1208</v>
      </c>
      <c r="C204" s="99"/>
      <c r="D204" s="99"/>
      <c r="E204" s="99"/>
      <c r="F204" s="99"/>
      <c r="G204" s="99"/>
      <c r="H204" s="99"/>
      <c r="I204" s="100">
        <v>423629923.34000099</v>
      </c>
      <c r="J204" s="100"/>
      <c r="K204" s="100"/>
      <c r="L204" s="100"/>
      <c r="M204" s="100"/>
      <c r="N204" s="100"/>
      <c r="O204" s="100"/>
      <c r="P204" s="100"/>
      <c r="Q204" s="100"/>
      <c r="R204" s="100"/>
      <c r="S204" s="100"/>
      <c r="T204" s="100"/>
      <c r="U204" s="92">
        <v>1.9798670061831301E-2</v>
      </c>
      <c r="V204" s="92"/>
      <c r="W204" s="92"/>
      <c r="X204" s="92"/>
      <c r="Y204" s="92"/>
      <c r="Z204" s="92"/>
      <c r="AA204" s="92"/>
      <c r="AB204" s="92"/>
      <c r="AC204" s="92"/>
      <c r="AD204" s="92"/>
      <c r="AE204" s="92"/>
      <c r="AF204" s="94">
        <v>7533</v>
      </c>
      <c r="AG204" s="94"/>
      <c r="AH204" s="94"/>
      <c r="AI204" s="94"/>
      <c r="AJ204" s="94"/>
      <c r="AK204" s="94"/>
      <c r="AL204" s="94"/>
      <c r="AM204" s="94"/>
      <c r="AN204" s="94"/>
      <c r="AO204" s="94"/>
      <c r="AP204" s="94"/>
      <c r="AQ204" s="92">
        <v>2.5957244459146499E-2</v>
      </c>
      <c r="AR204" s="92"/>
      <c r="AS204" s="92"/>
      <c r="AT204" s="92"/>
      <c r="AU204" s="92"/>
    </row>
    <row r="205" spans="2:47" s="1" customFormat="1" ht="11.1" customHeight="1" x14ac:dyDescent="0.15">
      <c r="B205" s="99" t="s">
        <v>1207</v>
      </c>
      <c r="C205" s="99"/>
      <c r="D205" s="99"/>
      <c r="E205" s="99"/>
      <c r="F205" s="99"/>
      <c r="G205" s="99"/>
      <c r="H205" s="99"/>
      <c r="I205" s="100">
        <v>118986435.06999999</v>
      </c>
      <c r="J205" s="100"/>
      <c r="K205" s="100"/>
      <c r="L205" s="100"/>
      <c r="M205" s="100"/>
      <c r="N205" s="100"/>
      <c r="O205" s="100"/>
      <c r="P205" s="100"/>
      <c r="Q205" s="100"/>
      <c r="R205" s="100"/>
      <c r="S205" s="100"/>
      <c r="T205" s="100"/>
      <c r="U205" s="92">
        <v>5.5609224938855699E-3</v>
      </c>
      <c r="V205" s="92"/>
      <c r="W205" s="92"/>
      <c r="X205" s="92"/>
      <c r="Y205" s="92"/>
      <c r="Z205" s="92"/>
      <c r="AA205" s="92"/>
      <c r="AB205" s="92"/>
      <c r="AC205" s="92"/>
      <c r="AD205" s="92"/>
      <c r="AE205" s="92"/>
      <c r="AF205" s="94">
        <v>3083</v>
      </c>
      <c r="AG205" s="94"/>
      <c r="AH205" s="94"/>
      <c r="AI205" s="94"/>
      <c r="AJ205" s="94"/>
      <c r="AK205" s="94"/>
      <c r="AL205" s="94"/>
      <c r="AM205" s="94"/>
      <c r="AN205" s="94"/>
      <c r="AO205" s="94"/>
      <c r="AP205" s="94"/>
      <c r="AQ205" s="92">
        <v>1.06234149299813E-2</v>
      </c>
      <c r="AR205" s="92"/>
      <c r="AS205" s="92"/>
      <c r="AT205" s="92"/>
      <c r="AU205" s="92"/>
    </row>
    <row r="206" spans="2:47" s="1" customFormat="1" ht="11.1" customHeight="1" x14ac:dyDescent="0.15">
      <c r="B206" s="99" t="s">
        <v>1206</v>
      </c>
      <c r="C206" s="99"/>
      <c r="D206" s="99"/>
      <c r="E206" s="99"/>
      <c r="F206" s="99"/>
      <c r="G206" s="99"/>
      <c r="H206" s="99"/>
      <c r="I206" s="100">
        <v>56630947.060000002</v>
      </c>
      <c r="J206" s="100"/>
      <c r="K206" s="100"/>
      <c r="L206" s="100"/>
      <c r="M206" s="100"/>
      <c r="N206" s="100"/>
      <c r="O206" s="100"/>
      <c r="P206" s="100"/>
      <c r="Q206" s="100"/>
      <c r="R206" s="100"/>
      <c r="S206" s="100"/>
      <c r="T206" s="100"/>
      <c r="U206" s="92">
        <v>2.6466908364027302E-3</v>
      </c>
      <c r="V206" s="92"/>
      <c r="W206" s="92"/>
      <c r="X206" s="92"/>
      <c r="Y206" s="92"/>
      <c r="Z206" s="92"/>
      <c r="AA206" s="92"/>
      <c r="AB206" s="92"/>
      <c r="AC206" s="92"/>
      <c r="AD206" s="92"/>
      <c r="AE206" s="92"/>
      <c r="AF206" s="94">
        <v>1211</v>
      </c>
      <c r="AG206" s="94"/>
      <c r="AH206" s="94"/>
      <c r="AI206" s="94"/>
      <c r="AJ206" s="94"/>
      <c r="AK206" s="94"/>
      <c r="AL206" s="94"/>
      <c r="AM206" s="94"/>
      <c r="AN206" s="94"/>
      <c r="AO206" s="94"/>
      <c r="AP206" s="94"/>
      <c r="AQ206" s="92">
        <v>4.1728691145660997E-3</v>
      </c>
      <c r="AR206" s="92"/>
      <c r="AS206" s="92"/>
      <c r="AT206" s="92"/>
      <c r="AU206" s="92"/>
    </row>
    <row r="207" spans="2:47" s="1" customFormat="1" ht="11.1" customHeight="1" x14ac:dyDescent="0.15">
      <c r="B207" s="99" t="s">
        <v>1205</v>
      </c>
      <c r="C207" s="99"/>
      <c r="D207" s="99"/>
      <c r="E207" s="99"/>
      <c r="F207" s="99"/>
      <c r="G207" s="99"/>
      <c r="H207" s="99"/>
      <c r="I207" s="100">
        <v>12451187.460000001</v>
      </c>
      <c r="J207" s="100"/>
      <c r="K207" s="100"/>
      <c r="L207" s="100"/>
      <c r="M207" s="100"/>
      <c r="N207" s="100"/>
      <c r="O207" s="100"/>
      <c r="P207" s="100"/>
      <c r="Q207" s="100"/>
      <c r="R207" s="100"/>
      <c r="S207" s="100"/>
      <c r="T207" s="100"/>
      <c r="U207" s="92">
        <v>5.8191581570761399E-4</v>
      </c>
      <c r="V207" s="92"/>
      <c r="W207" s="92"/>
      <c r="X207" s="92"/>
      <c r="Y207" s="92"/>
      <c r="Z207" s="92"/>
      <c r="AA207" s="92"/>
      <c r="AB207" s="92"/>
      <c r="AC207" s="92"/>
      <c r="AD207" s="92"/>
      <c r="AE207" s="92"/>
      <c r="AF207" s="94">
        <v>351</v>
      </c>
      <c r="AG207" s="94"/>
      <c r="AH207" s="94"/>
      <c r="AI207" s="94"/>
      <c r="AJ207" s="94"/>
      <c r="AK207" s="94"/>
      <c r="AL207" s="94"/>
      <c r="AM207" s="94"/>
      <c r="AN207" s="94"/>
      <c r="AO207" s="94"/>
      <c r="AP207" s="94"/>
      <c r="AQ207" s="92">
        <v>1.2094773403903401E-3</v>
      </c>
      <c r="AR207" s="92"/>
      <c r="AS207" s="92"/>
      <c r="AT207" s="92"/>
      <c r="AU207" s="92"/>
    </row>
    <row r="208" spans="2:47" s="1" customFormat="1" ht="11.1" customHeight="1" x14ac:dyDescent="0.15">
      <c r="B208" s="99" t="s">
        <v>1204</v>
      </c>
      <c r="C208" s="99"/>
      <c r="D208" s="99"/>
      <c r="E208" s="99"/>
      <c r="F208" s="99"/>
      <c r="G208" s="99"/>
      <c r="H208" s="99"/>
      <c r="I208" s="100">
        <v>597751.79</v>
      </c>
      <c r="J208" s="100"/>
      <c r="K208" s="100"/>
      <c r="L208" s="100"/>
      <c r="M208" s="100"/>
      <c r="N208" s="100"/>
      <c r="O208" s="100"/>
      <c r="P208" s="100"/>
      <c r="Q208" s="100"/>
      <c r="R208" s="100"/>
      <c r="S208" s="100"/>
      <c r="T208" s="100"/>
      <c r="U208" s="92">
        <v>2.7936389327202101E-5</v>
      </c>
      <c r="V208" s="92"/>
      <c r="W208" s="92"/>
      <c r="X208" s="92"/>
      <c r="Y208" s="92"/>
      <c r="Z208" s="92"/>
      <c r="AA208" s="92"/>
      <c r="AB208" s="92"/>
      <c r="AC208" s="92"/>
      <c r="AD208" s="92"/>
      <c r="AE208" s="92"/>
      <c r="AF208" s="94">
        <v>48</v>
      </c>
      <c r="AG208" s="94"/>
      <c r="AH208" s="94"/>
      <c r="AI208" s="94"/>
      <c r="AJ208" s="94"/>
      <c r="AK208" s="94"/>
      <c r="AL208" s="94"/>
      <c r="AM208" s="94"/>
      <c r="AN208" s="94"/>
      <c r="AO208" s="94"/>
      <c r="AP208" s="94"/>
      <c r="AQ208" s="92">
        <v>1.65398610651671E-4</v>
      </c>
      <c r="AR208" s="92"/>
      <c r="AS208" s="92"/>
      <c r="AT208" s="92"/>
      <c r="AU208" s="92"/>
    </row>
    <row r="209" spans="2:47" s="1" customFormat="1" ht="11.1" customHeight="1" x14ac:dyDescent="0.15">
      <c r="B209" s="99" t="s">
        <v>1203</v>
      </c>
      <c r="C209" s="99"/>
      <c r="D209" s="99"/>
      <c r="E209" s="99"/>
      <c r="F209" s="99"/>
      <c r="G209" s="99"/>
      <c r="H209" s="99"/>
      <c r="I209" s="100">
        <v>99450.23</v>
      </c>
      <c r="J209" s="100"/>
      <c r="K209" s="100"/>
      <c r="L209" s="100"/>
      <c r="M209" s="100"/>
      <c r="N209" s="100"/>
      <c r="O209" s="100"/>
      <c r="P209" s="100"/>
      <c r="Q209" s="100"/>
      <c r="R209" s="100"/>
      <c r="S209" s="100"/>
      <c r="T209" s="100"/>
      <c r="U209" s="92">
        <v>4.6478829347542296E-6</v>
      </c>
      <c r="V209" s="92"/>
      <c r="W209" s="92"/>
      <c r="X209" s="92"/>
      <c r="Y209" s="92"/>
      <c r="Z209" s="92"/>
      <c r="AA209" s="92"/>
      <c r="AB209" s="92"/>
      <c r="AC209" s="92"/>
      <c r="AD209" s="92"/>
      <c r="AE209" s="92"/>
      <c r="AF209" s="94">
        <v>20</v>
      </c>
      <c r="AG209" s="94"/>
      <c r="AH209" s="94"/>
      <c r="AI209" s="94"/>
      <c r="AJ209" s="94"/>
      <c r="AK209" s="94"/>
      <c r="AL209" s="94"/>
      <c r="AM209" s="94"/>
      <c r="AN209" s="94"/>
      <c r="AO209" s="94"/>
      <c r="AP209" s="94"/>
      <c r="AQ209" s="92">
        <v>6.89160877715294E-5</v>
      </c>
      <c r="AR209" s="92"/>
      <c r="AS209" s="92"/>
      <c r="AT209" s="92"/>
      <c r="AU209" s="92"/>
    </row>
    <row r="210" spans="2:47" s="1" customFormat="1" ht="11.1" customHeight="1" x14ac:dyDescent="0.15">
      <c r="B210" s="99" t="s">
        <v>1202</v>
      </c>
      <c r="C210" s="99"/>
      <c r="D210" s="99"/>
      <c r="E210" s="99"/>
      <c r="F210" s="99"/>
      <c r="G210" s="99"/>
      <c r="H210" s="99"/>
      <c r="I210" s="100">
        <v>13823.53</v>
      </c>
      <c r="J210" s="100"/>
      <c r="K210" s="100"/>
      <c r="L210" s="100"/>
      <c r="M210" s="100"/>
      <c r="N210" s="100"/>
      <c r="O210" s="100"/>
      <c r="P210" s="100"/>
      <c r="Q210" s="100"/>
      <c r="R210" s="100"/>
      <c r="S210" s="100"/>
      <c r="T210" s="100"/>
      <c r="U210" s="92">
        <v>6.4605329907294398E-7</v>
      </c>
      <c r="V210" s="92"/>
      <c r="W210" s="92"/>
      <c r="X210" s="92"/>
      <c r="Y210" s="92"/>
      <c r="Z210" s="92"/>
      <c r="AA210" s="92"/>
      <c r="AB210" s="92"/>
      <c r="AC210" s="92"/>
      <c r="AD210" s="92"/>
      <c r="AE210" s="92"/>
      <c r="AF210" s="94">
        <v>1</v>
      </c>
      <c r="AG210" s="94"/>
      <c r="AH210" s="94"/>
      <c r="AI210" s="94"/>
      <c r="AJ210" s="94"/>
      <c r="AK210" s="94"/>
      <c r="AL210" s="94"/>
      <c r="AM210" s="94"/>
      <c r="AN210" s="94"/>
      <c r="AO210" s="94"/>
      <c r="AP210" s="94"/>
      <c r="AQ210" s="92">
        <v>3.4458043885764698E-6</v>
      </c>
      <c r="AR210" s="92"/>
      <c r="AS210" s="92"/>
      <c r="AT210" s="92"/>
      <c r="AU210" s="92"/>
    </row>
    <row r="211" spans="2:47" s="1" customFormat="1" ht="11.1" customHeight="1" x14ac:dyDescent="0.15">
      <c r="B211" s="99" t="s">
        <v>1201</v>
      </c>
      <c r="C211" s="99"/>
      <c r="D211" s="99"/>
      <c r="E211" s="99"/>
      <c r="F211" s="99"/>
      <c r="G211" s="99"/>
      <c r="H211" s="99"/>
      <c r="I211" s="100">
        <v>10538.81</v>
      </c>
      <c r="J211" s="100"/>
      <c r="K211" s="100"/>
      <c r="L211" s="100"/>
      <c r="M211" s="100"/>
      <c r="N211" s="100"/>
      <c r="O211" s="100"/>
      <c r="P211" s="100"/>
      <c r="Q211" s="100"/>
      <c r="R211" s="100"/>
      <c r="S211" s="100"/>
      <c r="T211" s="100"/>
      <c r="U211" s="92">
        <v>4.9253938529470699E-7</v>
      </c>
      <c r="V211" s="92"/>
      <c r="W211" s="92"/>
      <c r="X211" s="92"/>
      <c r="Y211" s="92"/>
      <c r="Z211" s="92"/>
      <c r="AA211" s="92"/>
      <c r="AB211" s="92"/>
      <c r="AC211" s="92"/>
      <c r="AD211" s="92"/>
      <c r="AE211" s="92"/>
      <c r="AF211" s="94">
        <v>3</v>
      </c>
      <c r="AG211" s="94"/>
      <c r="AH211" s="94"/>
      <c r="AI211" s="94"/>
      <c r="AJ211" s="94"/>
      <c r="AK211" s="94"/>
      <c r="AL211" s="94"/>
      <c r="AM211" s="94"/>
      <c r="AN211" s="94"/>
      <c r="AO211" s="94"/>
      <c r="AP211" s="94"/>
      <c r="AQ211" s="92">
        <v>1.03374131657294E-5</v>
      </c>
      <c r="AR211" s="92"/>
      <c r="AS211" s="92"/>
      <c r="AT211" s="92"/>
      <c r="AU211" s="92"/>
    </row>
    <row r="212" spans="2:47" s="1" customFormat="1" ht="11.1" customHeight="1" x14ac:dyDescent="0.15">
      <c r="B212" s="101"/>
      <c r="C212" s="101"/>
      <c r="D212" s="101"/>
      <c r="E212" s="101"/>
      <c r="F212" s="101"/>
      <c r="G212" s="101"/>
      <c r="H212" s="101"/>
      <c r="I212" s="103">
        <v>21396887872.619999</v>
      </c>
      <c r="J212" s="103"/>
      <c r="K212" s="103"/>
      <c r="L212" s="103"/>
      <c r="M212" s="103"/>
      <c r="N212" s="103"/>
      <c r="O212" s="103"/>
      <c r="P212" s="103"/>
      <c r="Q212" s="103"/>
      <c r="R212" s="103"/>
      <c r="S212" s="103"/>
      <c r="T212" s="103"/>
      <c r="U212" s="93">
        <v>1</v>
      </c>
      <c r="V212" s="93"/>
      <c r="W212" s="93"/>
      <c r="X212" s="93"/>
      <c r="Y212" s="93"/>
      <c r="Z212" s="93"/>
      <c r="AA212" s="93"/>
      <c r="AB212" s="93"/>
      <c r="AC212" s="93"/>
      <c r="AD212" s="93"/>
      <c r="AE212" s="93"/>
      <c r="AF212" s="95">
        <v>290208</v>
      </c>
      <c r="AG212" s="95"/>
      <c r="AH212" s="95"/>
      <c r="AI212" s="95"/>
      <c r="AJ212" s="95"/>
      <c r="AK212" s="95"/>
      <c r="AL212" s="95"/>
      <c r="AM212" s="95"/>
      <c r="AN212" s="95"/>
      <c r="AO212" s="95"/>
      <c r="AP212" s="95"/>
      <c r="AQ212" s="93">
        <v>1</v>
      </c>
      <c r="AR212" s="93"/>
      <c r="AS212" s="93"/>
      <c r="AT212" s="93"/>
      <c r="AU212" s="93"/>
    </row>
    <row r="213" spans="2:47" s="1" customFormat="1" ht="9" customHeight="1" x14ac:dyDescent="0.15"/>
    <row r="214" spans="2:47" s="1" customFormat="1" ht="19.2" customHeight="1" x14ac:dyDescent="0.15">
      <c r="B214" s="85" t="s">
        <v>1200</v>
      </c>
      <c r="C214" s="85"/>
      <c r="D214" s="85"/>
      <c r="E214" s="85"/>
      <c r="F214" s="85"/>
      <c r="G214" s="85"/>
      <c r="H214" s="85"/>
      <c r="I214" s="85"/>
      <c r="J214" s="85"/>
      <c r="K214" s="85"/>
      <c r="L214" s="85"/>
      <c r="M214" s="85"/>
      <c r="N214" s="85"/>
      <c r="O214" s="85"/>
      <c r="P214" s="85"/>
      <c r="Q214" s="85"/>
      <c r="R214" s="85"/>
      <c r="S214" s="85"/>
      <c r="T214" s="85"/>
      <c r="U214" s="85"/>
      <c r="V214" s="85"/>
      <c r="W214" s="85"/>
      <c r="X214" s="85"/>
      <c r="Y214" s="85"/>
      <c r="Z214" s="85"/>
      <c r="AA214" s="85"/>
      <c r="AB214" s="85"/>
      <c r="AC214" s="85"/>
      <c r="AD214" s="85"/>
      <c r="AE214" s="85"/>
      <c r="AF214" s="85"/>
      <c r="AG214" s="85"/>
      <c r="AH214" s="85"/>
      <c r="AI214" s="85"/>
      <c r="AJ214" s="85"/>
      <c r="AK214" s="85"/>
      <c r="AL214" s="85"/>
      <c r="AM214" s="85"/>
      <c r="AN214" s="85"/>
      <c r="AO214" s="85"/>
      <c r="AP214" s="85"/>
      <c r="AQ214" s="85"/>
      <c r="AR214" s="85"/>
      <c r="AS214" s="85"/>
      <c r="AT214" s="85"/>
      <c r="AU214" s="85"/>
    </row>
    <row r="215" spans="2:47" s="1" customFormat="1" ht="7.95" customHeight="1" x14ac:dyDescent="0.15"/>
    <row r="216" spans="2:47" s="1" customFormat="1" ht="12.75" customHeight="1" x14ac:dyDescent="0.15">
      <c r="B216" s="101"/>
      <c r="C216" s="101"/>
      <c r="D216" s="101"/>
      <c r="E216" s="101"/>
      <c r="F216" s="101"/>
      <c r="G216" s="101"/>
      <c r="H216" s="77" t="s">
        <v>1119</v>
      </c>
      <c r="I216" s="77"/>
      <c r="J216" s="77"/>
      <c r="K216" s="77"/>
      <c r="L216" s="77"/>
      <c r="M216" s="77"/>
      <c r="N216" s="77"/>
      <c r="O216" s="77"/>
      <c r="P216" s="77"/>
      <c r="Q216" s="77"/>
      <c r="R216" s="77"/>
      <c r="S216" s="77"/>
      <c r="T216" s="77" t="s">
        <v>1117</v>
      </c>
      <c r="U216" s="77"/>
      <c r="V216" s="77"/>
      <c r="W216" s="77"/>
      <c r="X216" s="77"/>
      <c r="Y216" s="77"/>
      <c r="Z216" s="77"/>
      <c r="AA216" s="77"/>
      <c r="AB216" s="77"/>
      <c r="AC216" s="77"/>
      <c r="AD216" s="77"/>
      <c r="AE216" s="77" t="s">
        <v>1118</v>
      </c>
      <c r="AF216" s="77"/>
      <c r="AG216" s="77"/>
      <c r="AH216" s="77"/>
      <c r="AI216" s="77"/>
      <c r="AJ216" s="77"/>
      <c r="AK216" s="77"/>
      <c r="AL216" s="77"/>
      <c r="AM216" s="77"/>
      <c r="AN216" s="77"/>
      <c r="AO216" s="77"/>
      <c r="AP216" s="77" t="s">
        <v>1117</v>
      </c>
      <c r="AQ216" s="77"/>
      <c r="AR216" s="77"/>
      <c r="AS216" s="77"/>
      <c r="AT216" s="77"/>
      <c r="AU216" s="77"/>
    </row>
    <row r="217" spans="2:47" s="1" customFormat="1" ht="11.1" customHeight="1" x14ac:dyDescent="0.15">
      <c r="B217" s="99" t="s">
        <v>955</v>
      </c>
      <c r="C217" s="99"/>
      <c r="D217" s="99"/>
      <c r="E217" s="99"/>
      <c r="F217" s="99"/>
      <c r="G217" s="99"/>
      <c r="H217" s="100">
        <v>18801257402.220299</v>
      </c>
      <c r="I217" s="100"/>
      <c r="J217" s="100"/>
      <c r="K217" s="100"/>
      <c r="L217" s="100"/>
      <c r="M217" s="100"/>
      <c r="N217" s="100"/>
      <c r="O217" s="100"/>
      <c r="P217" s="100"/>
      <c r="Q217" s="100"/>
      <c r="R217" s="100"/>
      <c r="S217" s="100"/>
      <c r="T217" s="92">
        <v>0.878691215009758</v>
      </c>
      <c r="U217" s="92"/>
      <c r="V217" s="92"/>
      <c r="W217" s="92"/>
      <c r="X217" s="92"/>
      <c r="Y217" s="92"/>
      <c r="Z217" s="92"/>
      <c r="AA217" s="92"/>
      <c r="AB217" s="92"/>
      <c r="AC217" s="92"/>
      <c r="AD217" s="92"/>
      <c r="AE217" s="94">
        <v>254990</v>
      </c>
      <c r="AF217" s="94"/>
      <c r="AG217" s="94"/>
      <c r="AH217" s="94"/>
      <c r="AI217" s="94"/>
      <c r="AJ217" s="94"/>
      <c r="AK217" s="94"/>
      <c r="AL217" s="94"/>
      <c r="AM217" s="94"/>
      <c r="AN217" s="94"/>
      <c r="AO217" s="94"/>
      <c r="AP217" s="92">
        <v>0.87864566104311403</v>
      </c>
      <c r="AQ217" s="92"/>
      <c r="AR217" s="92"/>
      <c r="AS217" s="92"/>
      <c r="AT217" s="92"/>
      <c r="AU217" s="92"/>
    </row>
    <row r="218" spans="2:47" s="1" customFormat="1" ht="11.1" customHeight="1" x14ac:dyDescent="0.15">
      <c r="B218" s="99" t="s">
        <v>1199</v>
      </c>
      <c r="C218" s="99"/>
      <c r="D218" s="99"/>
      <c r="E218" s="99"/>
      <c r="F218" s="99"/>
      <c r="G218" s="99"/>
      <c r="H218" s="100">
        <v>26504187.629999999</v>
      </c>
      <c r="I218" s="100"/>
      <c r="J218" s="100"/>
      <c r="K218" s="100"/>
      <c r="L218" s="100"/>
      <c r="M218" s="100"/>
      <c r="N218" s="100"/>
      <c r="O218" s="100"/>
      <c r="P218" s="100"/>
      <c r="Q218" s="100"/>
      <c r="R218" s="100"/>
      <c r="S218" s="100"/>
      <c r="T218" s="92">
        <v>1.2386935795422401E-3</v>
      </c>
      <c r="U218" s="92"/>
      <c r="V218" s="92"/>
      <c r="W218" s="92"/>
      <c r="X218" s="92"/>
      <c r="Y218" s="92"/>
      <c r="Z218" s="92"/>
      <c r="AA218" s="92"/>
      <c r="AB218" s="92"/>
      <c r="AC218" s="92"/>
      <c r="AD218" s="92"/>
      <c r="AE218" s="94">
        <v>1207</v>
      </c>
      <c r="AF218" s="94"/>
      <c r="AG218" s="94"/>
      <c r="AH218" s="94"/>
      <c r="AI218" s="94"/>
      <c r="AJ218" s="94"/>
      <c r="AK218" s="94"/>
      <c r="AL218" s="94"/>
      <c r="AM218" s="94"/>
      <c r="AN218" s="94"/>
      <c r="AO218" s="94"/>
      <c r="AP218" s="92">
        <v>4.1590858970117998E-3</v>
      </c>
      <c r="AQ218" s="92"/>
      <c r="AR218" s="92"/>
      <c r="AS218" s="92"/>
      <c r="AT218" s="92"/>
      <c r="AU218" s="92"/>
    </row>
    <row r="219" spans="2:47" s="1" customFormat="1" ht="11.1" customHeight="1" x14ac:dyDescent="0.15">
      <c r="B219" s="99" t="s">
        <v>1198</v>
      </c>
      <c r="C219" s="99"/>
      <c r="D219" s="99"/>
      <c r="E219" s="99"/>
      <c r="F219" s="99"/>
      <c r="G219" s="99"/>
      <c r="H219" s="100">
        <v>2569126282.77001</v>
      </c>
      <c r="I219" s="100"/>
      <c r="J219" s="100"/>
      <c r="K219" s="100"/>
      <c r="L219" s="100"/>
      <c r="M219" s="100"/>
      <c r="N219" s="100"/>
      <c r="O219" s="100"/>
      <c r="P219" s="100"/>
      <c r="Q219" s="100"/>
      <c r="R219" s="100"/>
      <c r="S219" s="100"/>
      <c r="T219" s="92">
        <v>0.12007009141070001</v>
      </c>
      <c r="U219" s="92"/>
      <c r="V219" s="92"/>
      <c r="W219" s="92"/>
      <c r="X219" s="92"/>
      <c r="Y219" s="92"/>
      <c r="Z219" s="92"/>
      <c r="AA219" s="92"/>
      <c r="AB219" s="92"/>
      <c r="AC219" s="92"/>
      <c r="AD219" s="92"/>
      <c r="AE219" s="94">
        <v>34011</v>
      </c>
      <c r="AF219" s="94"/>
      <c r="AG219" s="94"/>
      <c r="AH219" s="94"/>
      <c r="AI219" s="94"/>
      <c r="AJ219" s="94"/>
      <c r="AK219" s="94"/>
      <c r="AL219" s="94"/>
      <c r="AM219" s="94"/>
      <c r="AN219" s="94"/>
      <c r="AO219" s="94"/>
      <c r="AP219" s="92">
        <v>0.11719525305987399</v>
      </c>
      <c r="AQ219" s="92"/>
      <c r="AR219" s="92"/>
      <c r="AS219" s="92"/>
      <c r="AT219" s="92"/>
      <c r="AU219" s="92"/>
    </row>
    <row r="220" spans="2:47" s="1" customFormat="1" ht="12.75" customHeight="1" x14ac:dyDescent="0.15">
      <c r="B220" s="101"/>
      <c r="C220" s="101"/>
      <c r="D220" s="101"/>
      <c r="E220" s="101"/>
      <c r="F220" s="101"/>
      <c r="G220" s="101"/>
      <c r="H220" s="103">
        <v>21396887872.6203</v>
      </c>
      <c r="I220" s="103"/>
      <c r="J220" s="103"/>
      <c r="K220" s="103"/>
      <c r="L220" s="103"/>
      <c r="M220" s="103"/>
      <c r="N220" s="103"/>
      <c r="O220" s="103"/>
      <c r="P220" s="103"/>
      <c r="Q220" s="103"/>
      <c r="R220" s="103"/>
      <c r="S220" s="103"/>
      <c r="T220" s="93">
        <v>1</v>
      </c>
      <c r="U220" s="93"/>
      <c r="V220" s="93"/>
      <c r="W220" s="93"/>
      <c r="X220" s="93"/>
      <c r="Y220" s="93"/>
      <c r="Z220" s="93"/>
      <c r="AA220" s="93"/>
      <c r="AB220" s="93"/>
      <c r="AC220" s="93"/>
      <c r="AD220" s="93"/>
      <c r="AE220" s="95">
        <v>290208</v>
      </c>
      <c r="AF220" s="95"/>
      <c r="AG220" s="95"/>
      <c r="AH220" s="95"/>
      <c r="AI220" s="95"/>
      <c r="AJ220" s="95"/>
      <c r="AK220" s="95"/>
      <c r="AL220" s="95"/>
      <c r="AM220" s="95"/>
      <c r="AN220" s="95"/>
      <c r="AO220" s="95"/>
      <c r="AP220" s="93">
        <v>1</v>
      </c>
      <c r="AQ220" s="93"/>
      <c r="AR220" s="93"/>
      <c r="AS220" s="93"/>
      <c r="AT220" s="93"/>
      <c r="AU220" s="93"/>
    </row>
    <row r="221" spans="2:47" s="1" customFormat="1" ht="9" customHeight="1" x14ac:dyDescent="0.15"/>
    <row r="222" spans="2:47" s="1" customFormat="1" ht="19.2" customHeight="1" x14ac:dyDescent="0.15">
      <c r="B222" s="85" t="s">
        <v>1197</v>
      </c>
      <c r="C222" s="85"/>
      <c r="D222" s="85"/>
      <c r="E222" s="85"/>
      <c r="F222" s="85"/>
      <c r="G222" s="85"/>
      <c r="H222" s="85"/>
      <c r="I222" s="85"/>
      <c r="J222" s="85"/>
      <c r="K222" s="85"/>
      <c r="L222" s="85"/>
      <c r="M222" s="85"/>
      <c r="N222" s="85"/>
      <c r="O222" s="85"/>
      <c r="P222" s="85"/>
      <c r="Q222" s="85"/>
      <c r="R222" s="85"/>
      <c r="S222" s="85"/>
      <c r="T222" s="85"/>
      <c r="U222" s="85"/>
      <c r="V222" s="85"/>
      <c r="W222" s="85"/>
      <c r="X222" s="85"/>
      <c r="Y222" s="85"/>
      <c r="Z222" s="85"/>
      <c r="AA222" s="85"/>
      <c r="AB222" s="85"/>
      <c r="AC222" s="85"/>
      <c r="AD222" s="85"/>
      <c r="AE222" s="85"/>
      <c r="AF222" s="85"/>
      <c r="AG222" s="85"/>
      <c r="AH222" s="85"/>
      <c r="AI222" s="85"/>
      <c r="AJ222" s="85"/>
      <c r="AK222" s="85"/>
      <c r="AL222" s="85"/>
      <c r="AM222" s="85"/>
      <c r="AN222" s="85"/>
      <c r="AO222" s="85"/>
      <c r="AP222" s="85"/>
      <c r="AQ222" s="85"/>
      <c r="AR222" s="85"/>
      <c r="AS222" s="85"/>
      <c r="AT222" s="85"/>
      <c r="AU222" s="85"/>
    </row>
    <row r="223" spans="2:47" s="1" customFormat="1" ht="7.95" customHeight="1" x14ac:dyDescent="0.15"/>
    <row r="224" spans="2:47" s="1" customFormat="1" ht="12.75" customHeight="1" x14ac:dyDescent="0.15">
      <c r="B224" s="101"/>
      <c r="C224" s="101"/>
      <c r="D224" s="101"/>
      <c r="E224" s="101"/>
      <c r="F224" s="101"/>
      <c r="G224" s="77" t="s">
        <v>1119</v>
      </c>
      <c r="H224" s="77"/>
      <c r="I224" s="77"/>
      <c r="J224" s="77"/>
      <c r="K224" s="77"/>
      <c r="L224" s="77"/>
      <c r="M224" s="77"/>
      <c r="N224" s="77"/>
      <c r="O224" s="77"/>
      <c r="P224" s="77"/>
      <c r="Q224" s="77"/>
      <c r="R224" s="77"/>
      <c r="S224" s="77" t="s">
        <v>1117</v>
      </c>
      <c r="T224" s="77"/>
      <c r="U224" s="77"/>
      <c r="V224" s="77"/>
      <c r="W224" s="77"/>
      <c r="X224" s="77"/>
      <c r="Y224" s="77"/>
      <c r="Z224" s="77"/>
      <c r="AA224" s="77"/>
      <c r="AB224" s="77"/>
      <c r="AC224" s="77"/>
      <c r="AD224" s="77" t="s">
        <v>1118</v>
      </c>
      <c r="AE224" s="77"/>
      <c r="AF224" s="77"/>
      <c r="AG224" s="77"/>
      <c r="AH224" s="77"/>
      <c r="AI224" s="77"/>
      <c r="AJ224" s="77"/>
      <c r="AK224" s="77"/>
      <c r="AL224" s="77"/>
      <c r="AM224" s="77"/>
      <c r="AN224" s="77"/>
      <c r="AO224" s="77" t="s">
        <v>1117</v>
      </c>
      <c r="AP224" s="77"/>
      <c r="AQ224" s="77"/>
      <c r="AR224" s="77"/>
      <c r="AS224" s="77"/>
      <c r="AT224" s="77"/>
      <c r="AU224" s="77"/>
    </row>
    <row r="225" spans="2:47" s="1" customFormat="1" ht="12.3" customHeight="1" x14ac:dyDescent="0.15">
      <c r="B225" s="99" t="s">
        <v>1196</v>
      </c>
      <c r="C225" s="99"/>
      <c r="D225" s="99"/>
      <c r="E225" s="99"/>
      <c r="F225" s="99"/>
      <c r="G225" s="100">
        <v>942611154.91000104</v>
      </c>
      <c r="H225" s="100"/>
      <c r="I225" s="100"/>
      <c r="J225" s="100"/>
      <c r="K225" s="100"/>
      <c r="L225" s="100"/>
      <c r="M225" s="100"/>
      <c r="N225" s="100"/>
      <c r="O225" s="100"/>
      <c r="P225" s="100"/>
      <c r="Q225" s="100"/>
      <c r="R225" s="100"/>
      <c r="S225" s="92">
        <v>4.4053656799135497E-2</v>
      </c>
      <c r="T225" s="92"/>
      <c r="U225" s="92"/>
      <c r="V225" s="92"/>
      <c r="W225" s="92"/>
      <c r="X225" s="92"/>
      <c r="Y225" s="92"/>
      <c r="Z225" s="92"/>
      <c r="AA225" s="92"/>
      <c r="AB225" s="92"/>
      <c r="AC225" s="92"/>
      <c r="AD225" s="94">
        <v>15805</v>
      </c>
      <c r="AE225" s="94"/>
      <c r="AF225" s="94"/>
      <c r="AG225" s="94"/>
      <c r="AH225" s="94"/>
      <c r="AI225" s="94"/>
      <c r="AJ225" s="94"/>
      <c r="AK225" s="94"/>
      <c r="AL225" s="94"/>
      <c r="AM225" s="94"/>
      <c r="AN225" s="94"/>
      <c r="AO225" s="92">
        <v>5.4460938361451099E-2</v>
      </c>
      <c r="AP225" s="92"/>
      <c r="AQ225" s="92"/>
      <c r="AR225" s="92"/>
      <c r="AS225" s="92"/>
      <c r="AT225" s="92"/>
      <c r="AU225" s="92"/>
    </row>
    <row r="226" spans="2:47" s="1" customFormat="1" ht="12.3" customHeight="1" x14ac:dyDescent="0.15">
      <c r="B226" s="99" t="s">
        <v>1195</v>
      </c>
      <c r="C226" s="99"/>
      <c r="D226" s="99"/>
      <c r="E226" s="99"/>
      <c r="F226" s="99"/>
      <c r="G226" s="100">
        <v>174805307.55000001</v>
      </c>
      <c r="H226" s="100"/>
      <c r="I226" s="100"/>
      <c r="J226" s="100"/>
      <c r="K226" s="100"/>
      <c r="L226" s="100"/>
      <c r="M226" s="100"/>
      <c r="N226" s="100"/>
      <c r="O226" s="100"/>
      <c r="P226" s="100"/>
      <c r="Q226" s="100"/>
      <c r="R226" s="100"/>
      <c r="S226" s="92">
        <v>8.1696604006455693E-3</v>
      </c>
      <c r="T226" s="92"/>
      <c r="U226" s="92"/>
      <c r="V226" s="92"/>
      <c r="W226" s="92"/>
      <c r="X226" s="92"/>
      <c r="Y226" s="92"/>
      <c r="Z226" s="92"/>
      <c r="AA226" s="92"/>
      <c r="AB226" s="92"/>
      <c r="AC226" s="92"/>
      <c r="AD226" s="94">
        <v>2233</v>
      </c>
      <c r="AE226" s="94"/>
      <c r="AF226" s="94"/>
      <c r="AG226" s="94"/>
      <c r="AH226" s="94"/>
      <c r="AI226" s="94"/>
      <c r="AJ226" s="94"/>
      <c r="AK226" s="94"/>
      <c r="AL226" s="94"/>
      <c r="AM226" s="94"/>
      <c r="AN226" s="94"/>
      <c r="AO226" s="92">
        <v>7.6944811996912596E-3</v>
      </c>
      <c r="AP226" s="92"/>
      <c r="AQ226" s="92"/>
      <c r="AR226" s="92"/>
      <c r="AS226" s="92"/>
      <c r="AT226" s="92"/>
      <c r="AU226" s="92"/>
    </row>
    <row r="227" spans="2:47" s="1" customFormat="1" ht="12.3" customHeight="1" x14ac:dyDescent="0.15">
      <c r="B227" s="99" t="s">
        <v>1194</v>
      </c>
      <c r="C227" s="99"/>
      <c r="D227" s="99"/>
      <c r="E227" s="99"/>
      <c r="F227" s="99"/>
      <c r="G227" s="100">
        <v>296402729.5</v>
      </c>
      <c r="H227" s="100"/>
      <c r="I227" s="100"/>
      <c r="J227" s="100"/>
      <c r="K227" s="100"/>
      <c r="L227" s="100"/>
      <c r="M227" s="100"/>
      <c r="N227" s="100"/>
      <c r="O227" s="100"/>
      <c r="P227" s="100"/>
      <c r="Q227" s="100"/>
      <c r="R227" s="100"/>
      <c r="S227" s="92">
        <v>1.3852609373126599E-2</v>
      </c>
      <c r="T227" s="92"/>
      <c r="U227" s="92"/>
      <c r="V227" s="92"/>
      <c r="W227" s="92"/>
      <c r="X227" s="92"/>
      <c r="Y227" s="92"/>
      <c r="Z227" s="92"/>
      <c r="AA227" s="92"/>
      <c r="AB227" s="92"/>
      <c r="AC227" s="92"/>
      <c r="AD227" s="94">
        <v>3725</v>
      </c>
      <c r="AE227" s="94"/>
      <c r="AF227" s="94"/>
      <c r="AG227" s="94"/>
      <c r="AH227" s="94"/>
      <c r="AI227" s="94"/>
      <c r="AJ227" s="94"/>
      <c r="AK227" s="94"/>
      <c r="AL227" s="94"/>
      <c r="AM227" s="94"/>
      <c r="AN227" s="94"/>
      <c r="AO227" s="92">
        <v>1.28356213474473E-2</v>
      </c>
      <c r="AP227" s="92"/>
      <c r="AQ227" s="92"/>
      <c r="AR227" s="92"/>
      <c r="AS227" s="92"/>
      <c r="AT227" s="92"/>
      <c r="AU227" s="92"/>
    </row>
    <row r="228" spans="2:47" s="1" customFormat="1" ht="12.3" customHeight="1" x14ac:dyDescent="0.15">
      <c r="B228" s="99" t="s">
        <v>1193</v>
      </c>
      <c r="C228" s="99"/>
      <c r="D228" s="99"/>
      <c r="E228" s="99"/>
      <c r="F228" s="99"/>
      <c r="G228" s="100">
        <v>334825652.62999898</v>
      </c>
      <c r="H228" s="100"/>
      <c r="I228" s="100"/>
      <c r="J228" s="100"/>
      <c r="K228" s="100"/>
      <c r="L228" s="100"/>
      <c r="M228" s="100"/>
      <c r="N228" s="100"/>
      <c r="O228" s="100"/>
      <c r="P228" s="100"/>
      <c r="Q228" s="100"/>
      <c r="R228" s="100"/>
      <c r="S228" s="92">
        <v>1.5648334216792601E-2</v>
      </c>
      <c r="T228" s="92"/>
      <c r="U228" s="92"/>
      <c r="V228" s="92"/>
      <c r="W228" s="92"/>
      <c r="X228" s="92"/>
      <c r="Y228" s="92"/>
      <c r="Z228" s="92"/>
      <c r="AA228" s="92"/>
      <c r="AB228" s="92"/>
      <c r="AC228" s="92"/>
      <c r="AD228" s="94">
        <v>3706</v>
      </c>
      <c r="AE228" s="94"/>
      <c r="AF228" s="94"/>
      <c r="AG228" s="94"/>
      <c r="AH228" s="94"/>
      <c r="AI228" s="94"/>
      <c r="AJ228" s="94"/>
      <c r="AK228" s="94"/>
      <c r="AL228" s="94"/>
      <c r="AM228" s="94"/>
      <c r="AN228" s="94"/>
      <c r="AO228" s="92">
        <v>1.27701510640644E-2</v>
      </c>
      <c r="AP228" s="92"/>
      <c r="AQ228" s="92"/>
      <c r="AR228" s="92"/>
      <c r="AS228" s="92"/>
      <c r="AT228" s="92"/>
      <c r="AU228" s="92"/>
    </row>
    <row r="229" spans="2:47" s="1" customFormat="1" ht="12.3" customHeight="1" x14ac:dyDescent="0.15">
      <c r="B229" s="99" t="s">
        <v>1192</v>
      </c>
      <c r="C229" s="99"/>
      <c r="D229" s="99"/>
      <c r="E229" s="99"/>
      <c r="F229" s="99"/>
      <c r="G229" s="100">
        <v>97283541.019999906</v>
      </c>
      <c r="H229" s="100"/>
      <c r="I229" s="100"/>
      <c r="J229" s="100"/>
      <c r="K229" s="100"/>
      <c r="L229" s="100"/>
      <c r="M229" s="100"/>
      <c r="N229" s="100"/>
      <c r="O229" s="100"/>
      <c r="P229" s="100"/>
      <c r="Q229" s="100"/>
      <c r="R229" s="100"/>
      <c r="S229" s="92">
        <v>4.5466210599946601E-3</v>
      </c>
      <c r="T229" s="92"/>
      <c r="U229" s="92"/>
      <c r="V229" s="92"/>
      <c r="W229" s="92"/>
      <c r="X229" s="92"/>
      <c r="Y229" s="92"/>
      <c r="Z229" s="92"/>
      <c r="AA229" s="92"/>
      <c r="AB229" s="92"/>
      <c r="AC229" s="92"/>
      <c r="AD229" s="94">
        <v>1376</v>
      </c>
      <c r="AE229" s="94"/>
      <c r="AF229" s="94"/>
      <c r="AG229" s="94"/>
      <c r="AH229" s="94"/>
      <c r="AI229" s="94"/>
      <c r="AJ229" s="94"/>
      <c r="AK229" s="94"/>
      <c r="AL229" s="94"/>
      <c r="AM229" s="94"/>
      <c r="AN229" s="94"/>
      <c r="AO229" s="92">
        <v>4.7414268386812199E-3</v>
      </c>
      <c r="AP229" s="92"/>
      <c r="AQ229" s="92"/>
      <c r="AR229" s="92"/>
      <c r="AS229" s="92"/>
      <c r="AT229" s="92"/>
      <c r="AU229" s="92"/>
    </row>
    <row r="230" spans="2:47" s="1" customFormat="1" ht="12.3" customHeight="1" x14ac:dyDescent="0.15">
      <c r="B230" s="99" t="s">
        <v>1191</v>
      </c>
      <c r="C230" s="99"/>
      <c r="D230" s="99"/>
      <c r="E230" s="99"/>
      <c r="F230" s="99"/>
      <c r="G230" s="100">
        <v>183942245.80000001</v>
      </c>
      <c r="H230" s="100"/>
      <c r="I230" s="100"/>
      <c r="J230" s="100"/>
      <c r="K230" s="100"/>
      <c r="L230" s="100"/>
      <c r="M230" s="100"/>
      <c r="N230" s="100"/>
      <c r="O230" s="100"/>
      <c r="P230" s="100"/>
      <c r="Q230" s="100"/>
      <c r="R230" s="100"/>
      <c r="S230" s="92">
        <v>8.5966822322499602E-3</v>
      </c>
      <c r="T230" s="92"/>
      <c r="U230" s="92"/>
      <c r="V230" s="92"/>
      <c r="W230" s="92"/>
      <c r="X230" s="92"/>
      <c r="Y230" s="92"/>
      <c r="Z230" s="92"/>
      <c r="AA230" s="92"/>
      <c r="AB230" s="92"/>
      <c r="AC230" s="92"/>
      <c r="AD230" s="94">
        <v>1279</v>
      </c>
      <c r="AE230" s="94"/>
      <c r="AF230" s="94"/>
      <c r="AG230" s="94"/>
      <c r="AH230" s="94"/>
      <c r="AI230" s="94"/>
      <c r="AJ230" s="94"/>
      <c r="AK230" s="94"/>
      <c r="AL230" s="94"/>
      <c r="AM230" s="94"/>
      <c r="AN230" s="94"/>
      <c r="AO230" s="92">
        <v>4.4071838129893003E-3</v>
      </c>
      <c r="AP230" s="92"/>
      <c r="AQ230" s="92"/>
      <c r="AR230" s="92"/>
      <c r="AS230" s="92"/>
      <c r="AT230" s="92"/>
      <c r="AU230" s="92"/>
    </row>
    <row r="231" spans="2:47" s="1" customFormat="1" ht="12.3" customHeight="1" x14ac:dyDescent="0.15">
      <c r="B231" s="99" t="s">
        <v>1190</v>
      </c>
      <c r="C231" s="99"/>
      <c r="D231" s="99"/>
      <c r="E231" s="99"/>
      <c r="F231" s="99"/>
      <c r="G231" s="100">
        <v>127377959.73</v>
      </c>
      <c r="H231" s="100"/>
      <c r="I231" s="100"/>
      <c r="J231" s="100"/>
      <c r="K231" s="100"/>
      <c r="L231" s="100"/>
      <c r="M231" s="100"/>
      <c r="N231" s="100"/>
      <c r="O231" s="100"/>
      <c r="P231" s="100"/>
      <c r="Q231" s="100"/>
      <c r="R231" s="100"/>
      <c r="S231" s="92">
        <v>5.9531068484493998E-3</v>
      </c>
      <c r="T231" s="92"/>
      <c r="U231" s="92"/>
      <c r="V231" s="92"/>
      <c r="W231" s="92"/>
      <c r="X231" s="92"/>
      <c r="Y231" s="92"/>
      <c r="Z231" s="92"/>
      <c r="AA231" s="92"/>
      <c r="AB231" s="92"/>
      <c r="AC231" s="92"/>
      <c r="AD231" s="94">
        <v>896</v>
      </c>
      <c r="AE231" s="94"/>
      <c r="AF231" s="94"/>
      <c r="AG231" s="94"/>
      <c r="AH231" s="94"/>
      <c r="AI231" s="94"/>
      <c r="AJ231" s="94"/>
      <c r="AK231" s="94"/>
      <c r="AL231" s="94"/>
      <c r="AM231" s="94"/>
      <c r="AN231" s="94"/>
      <c r="AO231" s="92">
        <v>3.0874407321645199E-3</v>
      </c>
      <c r="AP231" s="92"/>
      <c r="AQ231" s="92"/>
      <c r="AR231" s="92"/>
      <c r="AS231" s="92"/>
      <c r="AT231" s="92"/>
      <c r="AU231" s="92"/>
    </row>
    <row r="232" spans="2:47" s="1" customFormat="1" ht="12.3" customHeight="1" x14ac:dyDescent="0.15">
      <c r="B232" s="99" t="s">
        <v>1189</v>
      </c>
      <c r="C232" s="99"/>
      <c r="D232" s="99"/>
      <c r="E232" s="99"/>
      <c r="F232" s="99"/>
      <c r="G232" s="100">
        <v>67851897.529999897</v>
      </c>
      <c r="H232" s="100"/>
      <c r="I232" s="100"/>
      <c r="J232" s="100"/>
      <c r="K232" s="100"/>
      <c r="L232" s="100"/>
      <c r="M232" s="100"/>
      <c r="N232" s="100"/>
      <c r="O232" s="100"/>
      <c r="P232" s="100"/>
      <c r="Q232" s="100"/>
      <c r="R232" s="100"/>
      <c r="S232" s="92">
        <v>3.17111058084404E-3</v>
      </c>
      <c r="T232" s="92"/>
      <c r="U232" s="92"/>
      <c r="V232" s="92"/>
      <c r="W232" s="92"/>
      <c r="X232" s="92"/>
      <c r="Y232" s="92"/>
      <c r="Z232" s="92"/>
      <c r="AA232" s="92"/>
      <c r="AB232" s="92"/>
      <c r="AC232" s="92"/>
      <c r="AD232" s="94">
        <v>1033</v>
      </c>
      <c r="AE232" s="94"/>
      <c r="AF232" s="94"/>
      <c r="AG232" s="94"/>
      <c r="AH232" s="94"/>
      <c r="AI232" s="94"/>
      <c r="AJ232" s="94"/>
      <c r="AK232" s="94"/>
      <c r="AL232" s="94"/>
      <c r="AM232" s="94"/>
      <c r="AN232" s="94"/>
      <c r="AO232" s="92">
        <v>3.5595159333994902E-3</v>
      </c>
      <c r="AP232" s="92"/>
      <c r="AQ232" s="92"/>
      <c r="AR232" s="92"/>
      <c r="AS232" s="92"/>
      <c r="AT232" s="92"/>
      <c r="AU232" s="92"/>
    </row>
    <row r="233" spans="2:47" s="1" customFormat="1" ht="12.3" customHeight="1" x14ac:dyDescent="0.15">
      <c r="B233" s="99" t="s">
        <v>1188</v>
      </c>
      <c r="C233" s="99"/>
      <c r="D233" s="99"/>
      <c r="E233" s="99"/>
      <c r="F233" s="99"/>
      <c r="G233" s="100">
        <v>235255045.34</v>
      </c>
      <c r="H233" s="100"/>
      <c r="I233" s="100"/>
      <c r="J233" s="100"/>
      <c r="K233" s="100"/>
      <c r="L233" s="100"/>
      <c r="M233" s="100"/>
      <c r="N233" s="100"/>
      <c r="O233" s="100"/>
      <c r="P233" s="100"/>
      <c r="Q233" s="100"/>
      <c r="R233" s="100"/>
      <c r="S233" s="92">
        <v>1.09948253568705E-2</v>
      </c>
      <c r="T233" s="92"/>
      <c r="U233" s="92"/>
      <c r="V233" s="92"/>
      <c r="W233" s="92"/>
      <c r="X233" s="92"/>
      <c r="Y233" s="92"/>
      <c r="Z233" s="92"/>
      <c r="AA233" s="92"/>
      <c r="AB233" s="92"/>
      <c r="AC233" s="92"/>
      <c r="AD233" s="94">
        <v>2862</v>
      </c>
      <c r="AE233" s="94"/>
      <c r="AF233" s="94"/>
      <c r="AG233" s="94"/>
      <c r="AH233" s="94"/>
      <c r="AI233" s="94"/>
      <c r="AJ233" s="94"/>
      <c r="AK233" s="94"/>
      <c r="AL233" s="94"/>
      <c r="AM233" s="94"/>
      <c r="AN233" s="94"/>
      <c r="AO233" s="92">
        <v>9.8618921601058493E-3</v>
      </c>
      <c r="AP233" s="92"/>
      <c r="AQ233" s="92"/>
      <c r="AR233" s="92"/>
      <c r="AS233" s="92"/>
      <c r="AT233" s="92"/>
      <c r="AU233" s="92"/>
    </row>
    <row r="234" spans="2:47" s="1" customFormat="1" ht="12.3" customHeight="1" x14ac:dyDescent="0.15">
      <c r="B234" s="99" t="s">
        <v>1187</v>
      </c>
      <c r="C234" s="99"/>
      <c r="D234" s="99"/>
      <c r="E234" s="99"/>
      <c r="F234" s="99"/>
      <c r="G234" s="100">
        <v>31043200.350000001</v>
      </c>
      <c r="H234" s="100"/>
      <c r="I234" s="100"/>
      <c r="J234" s="100"/>
      <c r="K234" s="100"/>
      <c r="L234" s="100"/>
      <c r="M234" s="100"/>
      <c r="N234" s="100"/>
      <c r="O234" s="100"/>
      <c r="P234" s="100"/>
      <c r="Q234" s="100"/>
      <c r="R234" s="100"/>
      <c r="S234" s="92">
        <v>1.4508278276170799E-3</v>
      </c>
      <c r="T234" s="92"/>
      <c r="U234" s="92"/>
      <c r="V234" s="92"/>
      <c r="W234" s="92"/>
      <c r="X234" s="92"/>
      <c r="Y234" s="92"/>
      <c r="Z234" s="92"/>
      <c r="AA234" s="92"/>
      <c r="AB234" s="92"/>
      <c r="AC234" s="92"/>
      <c r="AD234" s="94">
        <v>279</v>
      </c>
      <c r="AE234" s="94"/>
      <c r="AF234" s="94"/>
      <c r="AG234" s="94"/>
      <c r="AH234" s="94"/>
      <c r="AI234" s="94"/>
      <c r="AJ234" s="94"/>
      <c r="AK234" s="94"/>
      <c r="AL234" s="94"/>
      <c r="AM234" s="94"/>
      <c r="AN234" s="94"/>
      <c r="AO234" s="92">
        <v>9.6137942441283501E-4</v>
      </c>
      <c r="AP234" s="92"/>
      <c r="AQ234" s="92"/>
      <c r="AR234" s="92"/>
      <c r="AS234" s="92"/>
      <c r="AT234" s="92"/>
      <c r="AU234" s="92"/>
    </row>
    <row r="235" spans="2:47" s="1" customFormat="1" ht="12.3" customHeight="1" x14ac:dyDescent="0.15">
      <c r="B235" s="99" t="s">
        <v>1186</v>
      </c>
      <c r="C235" s="99"/>
      <c r="D235" s="99"/>
      <c r="E235" s="99"/>
      <c r="F235" s="99"/>
      <c r="G235" s="100">
        <v>43108022.920000002</v>
      </c>
      <c r="H235" s="100"/>
      <c r="I235" s="100"/>
      <c r="J235" s="100"/>
      <c r="K235" s="100"/>
      <c r="L235" s="100"/>
      <c r="M235" s="100"/>
      <c r="N235" s="100"/>
      <c r="O235" s="100"/>
      <c r="P235" s="100"/>
      <c r="Q235" s="100"/>
      <c r="R235" s="100"/>
      <c r="S235" s="92">
        <v>2.0146865832372501E-3</v>
      </c>
      <c r="T235" s="92"/>
      <c r="U235" s="92"/>
      <c r="V235" s="92"/>
      <c r="W235" s="92"/>
      <c r="X235" s="92"/>
      <c r="Y235" s="92"/>
      <c r="Z235" s="92"/>
      <c r="AA235" s="92"/>
      <c r="AB235" s="92"/>
      <c r="AC235" s="92"/>
      <c r="AD235" s="94">
        <v>302</v>
      </c>
      <c r="AE235" s="94"/>
      <c r="AF235" s="94"/>
      <c r="AG235" s="94"/>
      <c r="AH235" s="94"/>
      <c r="AI235" s="94"/>
      <c r="AJ235" s="94"/>
      <c r="AK235" s="94"/>
      <c r="AL235" s="94"/>
      <c r="AM235" s="94"/>
      <c r="AN235" s="94"/>
      <c r="AO235" s="92">
        <v>1.0406329253500901E-3</v>
      </c>
      <c r="AP235" s="92"/>
      <c r="AQ235" s="92"/>
      <c r="AR235" s="92"/>
      <c r="AS235" s="92"/>
      <c r="AT235" s="92"/>
      <c r="AU235" s="92"/>
    </row>
    <row r="236" spans="2:47" s="1" customFormat="1" ht="12.3" customHeight="1" x14ac:dyDescent="0.15">
      <c r="B236" s="99" t="s">
        <v>1185</v>
      </c>
      <c r="C236" s="99"/>
      <c r="D236" s="99"/>
      <c r="E236" s="99"/>
      <c r="F236" s="99"/>
      <c r="G236" s="100">
        <v>8925240.3599999994</v>
      </c>
      <c r="H236" s="100"/>
      <c r="I236" s="100"/>
      <c r="J236" s="100"/>
      <c r="K236" s="100"/>
      <c r="L236" s="100"/>
      <c r="M236" s="100"/>
      <c r="N236" s="100"/>
      <c r="O236" s="100"/>
      <c r="P236" s="100"/>
      <c r="Q236" s="100"/>
      <c r="R236" s="100"/>
      <c r="S236" s="92">
        <v>4.1712796800794701E-4</v>
      </c>
      <c r="T236" s="92"/>
      <c r="U236" s="92"/>
      <c r="V236" s="92"/>
      <c r="W236" s="92"/>
      <c r="X236" s="92"/>
      <c r="Y236" s="92"/>
      <c r="Z236" s="92"/>
      <c r="AA236" s="92"/>
      <c r="AB236" s="92"/>
      <c r="AC236" s="92"/>
      <c r="AD236" s="94">
        <v>78</v>
      </c>
      <c r="AE236" s="94"/>
      <c r="AF236" s="94"/>
      <c r="AG236" s="94"/>
      <c r="AH236" s="94"/>
      <c r="AI236" s="94"/>
      <c r="AJ236" s="94"/>
      <c r="AK236" s="94"/>
      <c r="AL236" s="94"/>
      <c r="AM236" s="94"/>
      <c r="AN236" s="94"/>
      <c r="AO236" s="92">
        <v>2.6877274230896502E-4</v>
      </c>
      <c r="AP236" s="92"/>
      <c r="AQ236" s="92"/>
      <c r="AR236" s="92"/>
      <c r="AS236" s="92"/>
      <c r="AT236" s="92"/>
      <c r="AU236" s="92"/>
    </row>
    <row r="237" spans="2:47" s="1" customFormat="1" ht="12.3" customHeight="1" x14ac:dyDescent="0.15">
      <c r="B237" s="99" t="s">
        <v>1184</v>
      </c>
      <c r="C237" s="99"/>
      <c r="D237" s="99"/>
      <c r="E237" s="99"/>
      <c r="F237" s="99"/>
      <c r="G237" s="100">
        <v>787266.33</v>
      </c>
      <c r="H237" s="100"/>
      <c r="I237" s="100"/>
      <c r="J237" s="100"/>
      <c r="K237" s="100"/>
      <c r="L237" s="100"/>
      <c r="M237" s="100"/>
      <c r="N237" s="100"/>
      <c r="O237" s="100"/>
      <c r="P237" s="100"/>
      <c r="Q237" s="100"/>
      <c r="R237" s="100"/>
      <c r="S237" s="92">
        <v>3.6793497011656303E-5</v>
      </c>
      <c r="T237" s="92"/>
      <c r="U237" s="92"/>
      <c r="V237" s="92"/>
      <c r="W237" s="92"/>
      <c r="X237" s="92"/>
      <c r="Y237" s="92"/>
      <c r="Z237" s="92"/>
      <c r="AA237" s="92"/>
      <c r="AB237" s="92"/>
      <c r="AC237" s="92"/>
      <c r="AD237" s="94">
        <v>10</v>
      </c>
      <c r="AE237" s="94"/>
      <c r="AF237" s="94"/>
      <c r="AG237" s="94"/>
      <c r="AH237" s="94"/>
      <c r="AI237" s="94"/>
      <c r="AJ237" s="94"/>
      <c r="AK237" s="94"/>
      <c r="AL237" s="94"/>
      <c r="AM237" s="94"/>
      <c r="AN237" s="94"/>
      <c r="AO237" s="92">
        <v>3.44580438857647E-5</v>
      </c>
      <c r="AP237" s="92"/>
      <c r="AQ237" s="92"/>
      <c r="AR237" s="92"/>
      <c r="AS237" s="92"/>
      <c r="AT237" s="92"/>
      <c r="AU237" s="92"/>
    </row>
    <row r="238" spans="2:47" s="1" customFormat="1" ht="12.3" customHeight="1" x14ac:dyDescent="0.15">
      <c r="B238" s="99" t="s">
        <v>1183</v>
      </c>
      <c r="C238" s="99"/>
      <c r="D238" s="99"/>
      <c r="E238" s="99"/>
      <c r="F238" s="99"/>
      <c r="G238" s="100">
        <v>759796.88</v>
      </c>
      <c r="H238" s="100"/>
      <c r="I238" s="100"/>
      <c r="J238" s="100"/>
      <c r="K238" s="100"/>
      <c r="L238" s="100"/>
      <c r="M238" s="100"/>
      <c r="N238" s="100"/>
      <c r="O238" s="100"/>
      <c r="P238" s="100"/>
      <c r="Q238" s="100"/>
      <c r="R238" s="100"/>
      <c r="S238" s="92">
        <v>3.5509691153368297E-5</v>
      </c>
      <c r="T238" s="92"/>
      <c r="U238" s="92"/>
      <c r="V238" s="92"/>
      <c r="W238" s="92"/>
      <c r="X238" s="92"/>
      <c r="Y238" s="92"/>
      <c r="Z238" s="92"/>
      <c r="AA238" s="92"/>
      <c r="AB238" s="92"/>
      <c r="AC238" s="92"/>
      <c r="AD238" s="94">
        <v>6</v>
      </c>
      <c r="AE238" s="94"/>
      <c r="AF238" s="94"/>
      <c r="AG238" s="94"/>
      <c r="AH238" s="94"/>
      <c r="AI238" s="94"/>
      <c r="AJ238" s="94"/>
      <c r="AK238" s="94"/>
      <c r="AL238" s="94"/>
      <c r="AM238" s="94"/>
      <c r="AN238" s="94"/>
      <c r="AO238" s="92">
        <v>2.06748263314588E-5</v>
      </c>
      <c r="AP238" s="92"/>
      <c r="AQ238" s="92"/>
      <c r="AR238" s="92"/>
      <c r="AS238" s="92"/>
      <c r="AT238" s="92"/>
      <c r="AU238" s="92"/>
    </row>
    <row r="239" spans="2:47" s="1" customFormat="1" ht="12.3" customHeight="1" x14ac:dyDescent="0.15">
      <c r="B239" s="99" t="s">
        <v>1182</v>
      </c>
      <c r="C239" s="99"/>
      <c r="D239" s="99"/>
      <c r="E239" s="99"/>
      <c r="F239" s="99"/>
      <c r="G239" s="100">
        <v>49784.82</v>
      </c>
      <c r="H239" s="100"/>
      <c r="I239" s="100"/>
      <c r="J239" s="100"/>
      <c r="K239" s="100"/>
      <c r="L239" s="100"/>
      <c r="M239" s="100"/>
      <c r="N239" s="100"/>
      <c r="O239" s="100"/>
      <c r="P239" s="100"/>
      <c r="Q239" s="100"/>
      <c r="R239" s="100"/>
      <c r="S239" s="92">
        <v>2.32673182644029E-6</v>
      </c>
      <c r="T239" s="92"/>
      <c r="U239" s="92"/>
      <c r="V239" s="92"/>
      <c r="W239" s="92"/>
      <c r="X239" s="92"/>
      <c r="Y239" s="92"/>
      <c r="Z239" s="92"/>
      <c r="AA239" s="92"/>
      <c r="AB239" s="92"/>
      <c r="AC239" s="92"/>
      <c r="AD239" s="94">
        <v>2</v>
      </c>
      <c r="AE239" s="94"/>
      <c r="AF239" s="94"/>
      <c r="AG239" s="94"/>
      <c r="AH239" s="94"/>
      <c r="AI239" s="94"/>
      <c r="AJ239" s="94"/>
      <c r="AK239" s="94"/>
      <c r="AL239" s="94"/>
      <c r="AM239" s="94"/>
      <c r="AN239" s="94"/>
      <c r="AO239" s="92">
        <v>6.8916087771529396E-6</v>
      </c>
      <c r="AP239" s="92"/>
      <c r="AQ239" s="92"/>
      <c r="AR239" s="92"/>
      <c r="AS239" s="92"/>
      <c r="AT239" s="92"/>
      <c r="AU239" s="92"/>
    </row>
    <row r="240" spans="2:47" s="1" customFormat="1" ht="12.3" customHeight="1" x14ac:dyDescent="0.15">
      <c r="B240" s="99" t="s">
        <v>1131</v>
      </c>
      <c r="C240" s="99"/>
      <c r="D240" s="99"/>
      <c r="E240" s="99"/>
      <c r="F240" s="99"/>
      <c r="G240" s="100">
        <v>18851859026.950298</v>
      </c>
      <c r="H240" s="100"/>
      <c r="I240" s="100"/>
      <c r="J240" s="100"/>
      <c r="K240" s="100"/>
      <c r="L240" s="100"/>
      <c r="M240" s="100"/>
      <c r="N240" s="100"/>
      <c r="O240" s="100"/>
      <c r="P240" s="100"/>
      <c r="Q240" s="100"/>
      <c r="R240" s="100"/>
      <c r="S240" s="92">
        <v>0.88105612083303797</v>
      </c>
      <c r="T240" s="92"/>
      <c r="U240" s="92"/>
      <c r="V240" s="92"/>
      <c r="W240" s="92"/>
      <c r="X240" s="92"/>
      <c r="Y240" s="92"/>
      <c r="Z240" s="92"/>
      <c r="AA240" s="92"/>
      <c r="AB240" s="92"/>
      <c r="AC240" s="92"/>
      <c r="AD240" s="94">
        <v>256616</v>
      </c>
      <c r="AE240" s="94"/>
      <c r="AF240" s="94"/>
      <c r="AG240" s="94"/>
      <c r="AH240" s="94"/>
      <c r="AI240" s="94"/>
      <c r="AJ240" s="94"/>
      <c r="AK240" s="94"/>
      <c r="AL240" s="94"/>
      <c r="AM240" s="94"/>
      <c r="AN240" s="94"/>
      <c r="AO240" s="92">
        <v>0.88424853897893896</v>
      </c>
      <c r="AP240" s="92"/>
      <c r="AQ240" s="92"/>
      <c r="AR240" s="92"/>
      <c r="AS240" s="92"/>
      <c r="AT240" s="92"/>
      <c r="AU240" s="92"/>
    </row>
    <row r="241" spans="2:47" s="1" customFormat="1" ht="12.75" customHeight="1" x14ac:dyDescent="0.15">
      <c r="B241" s="101"/>
      <c r="C241" s="101"/>
      <c r="D241" s="101"/>
      <c r="E241" s="101"/>
      <c r="F241" s="101"/>
      <c r="G241" s="103">
        <v>21396887872.6203</v>
      </c>
      <c r="H241" s="103"/>
      <c r="I241" s="103"/>
      <c r="J241" s="103"/>
      <c r="K241" s="103"/>
      <c r="L241" s="103"/>
      <c r="M241" s="103"/>
      <c r="N241" s="103"/>
      <c r="O241" s="103"/>
      <c r="P241" s="103"/>
      <c r="Q241" s="103"/>
      <c r="R241" s="103"/>
      <c r="S241" s="93">
        <v>1</v>
      </c>
      <c r="T241" s="93"/>
      <c r="U241" s="93"/>
      <c r="V241" s="93"/>
      <c r="W241" s="93"/>
      <c r="X241" s="93"/>
      <c r="Y241" s="93"/>
      <c r="Z241" s="93"/>
      <c r="AA241" s="93"/>
      <c r="AB241" s="93"/>
      <c r="AC241" s="93"/>
      <c r="AD241" s="95">
        <v>290208</v>
      </c>
      <c r="AE241" s="95"/>
      <c r="AF241" s="95"/>
      <c r="AG241" s="95"/>
      <c r="AH241" s="95"/>
      <c r="AI241" s="95"/>
      <c r="AJ241" s="95"/>
      <c r="AK241" s="95"/>
      <c r="AL241" s="95"/>
      <c r="AM241" s="95"/>
      <c r="AN241" s="95"/>
      <c r="AO241" s="93">
        <v>1</v>
      </c>
      <c r="AP241" s="93"/>
      <c r="AQ241" s="93"/>
      <c r="AR241" s="93"/>
      <c r="AS241" s="93"/>
      <c r="AT241" s="93"/>
      <c r="AU241" s="93"/>
    </row>
    <row r="242" spans="2:47" s="1" customFormat="1" ht="9" customHeight="1" x14ac:dyDescent="0.15"/>
    <row r="243" spans="2:47" s="1" customFormat="1" ht="19.2" customHeight="1" x14ac:dyDescent="0.15">
      <c r="B243" s="85" t="s">
        <v>1181</v>
      </c>
      <c r="C243" s="85"/>
      <c r="D243" s="85"/>
      <c r="E243" s="85"/>
      <c r="F243" s="85"/>
      <c r="G243" s="85"/>
      <c r="H243" s="85"/>
      <c r="I243" s="85"/>
      <c r="J243" s="85"/>
      <c r="K243" s="85"/>
      <c r="L243" s="85"/>
      <c r="M243" s="85"/>
      <c r="N243" s="85"/>
      <c r="O243" s="85"/>
      <c r="P243" s="85"/>
      <c r="Q243" s="85"/>
      <c r="R243" s="85"/>
      <c r="S243" s="85"/>
      <c r="T243" s="85"/>
      <c r="U243" s="85"/>
      <c r="V243" s="85"/>
      <c r="W243" s="85"/>
      <c r="X243" s="85"/>
      <c r="Y243" s="85"/>
      <c r="Z243" s="85"/>
      <c r="AA243" s="85"/>
      <c r="AB243" s="85"/>
      <c r="AC243" s="85"/>
      <c r="AD243" s="85"/>
      <c r="AE243" s="85"/>
      <c r="AF243" s="85"/>
      <c r="AG243" s="85"/>
      <c r="AH243" s="85"/>
      <c r="AI243" s="85"/>
      <c r="AJ243" s="85"/>
      <c r="AK243" s="85"/>
      <c r="AL243" s="85"/>
      <c r="AM243" s="85"/>
      <c r="AN243" s="85"/>
      <c r="AO243" s="85"/>
      <c r="AP243" s="85"/>
      <c r="AQ243" s="85"/>
      <c r="AR243" s="85"/>
      <c r="AS243" s="85"/>
      <c r="AT243" s="85"/>
      <c r="AU243" s="85"/>
    </row>
    <row r="244" spans="2:47" s="1" customFormat="1" ht="7.95" customHeight="1" x14ac:dyDescent="0.15"/>
    <row r="245" spans="2:47" s="1" customFormat="1" ht="12.3" customHeight="1" x14ac:dyDescent="0.15">
      <c r="B245" s="101"/>
      <c r="C245" s="101"/>
      <c r="D245" s="101"/>
      <c r="E245" s="101"/>
      <c r="F245" s="77" t="s">
        <v>1119</v>
      </c>
      <c r="G245" s="77"/>
      <c r="H245" s="77"/>
      <c r="I245" s="77"/>
      <c r="J245" s="77"/>
      <c r="K245" s="77"/>
      <c r="L245" s="77"/>
      <c r="M245" s="77"/>
      <c r="N245" s="77"/>
      <c r="O245" s="77"/>
      <c r="P245" s="77"/>
      <c r="Q245" s="77"/>
      <c r="R245" s="77" t="s">
        <v>1117</v>
      </c>
      <c r="S245" s="77"/>
      <c r="T245" s="77"/>
      <c r="U245" s="77"/>
      <c r="V245" s="77"/>
      <c r="W245" s="77"/>
      <c r="X245" s="77"/>
      <c r="Y245" s="77"/>
      <c r="Z245" s="77"/>
      <c r="AA245" s="77"/>
      <c r="AB245" s="77"/>
      <c r="AC245" s="77" t="s">
        <v>1118</v>
      </c>
      <c r="AD245" s="77"/>
      <c r="AE245" s="77"/>
      <c r="AF245" s="77"/>
      <c r="AG245" s="77"/>
      <c r="AH245" s="77"/>
      <c r="AI245" s="77"/>
      <c r="AJ245" s="77"/>
      <c r="AK245" s="77"/>
      <c r="AL245" s="77"/>
      <c r="AM245" s="77"/>
      <c r="AN245" s="77" t="s">
        <v>1117</v>
      </c>
      <c r="AO245" s="77"/>
      <c r="AP245" s="77"/>
      <c r="AQ245" s="77"/>
      <c r="AR245" s="77"/>
      <c r="AS245" s="77"/>
      <c r="AT245" s="77"/>
    </row>
    <row r="246" spans="2:47" s="1" customFormat="1" ht="12.3" customHeight="1" x14ac:dyDescent="0.15">
      <c r="B246" s="99" t="s">
        <v>1180</v>
      </c>
      <c r="C246" s="99"/>
      <c r="D246" s="99"/>
      <c r="E246" s="99"/>
      <c r="F246" s="100">
        <v>21396869224.580502</v>
      </c>
      <c r="G246" s="100"/>
      <c r="H246" s="100"/>
      <c r="I246" s="100"/>
      <c r="J246" s="100"/>
      <c r="K246" s="100"/>
      <c r="L246" s="100"/>
      <c r="M246" s="100"/>
      <c r="N246" s="100"/>
      <c r="O246" s="100"/>
      <c r="P246" s="100"/>
      <c r="Q246" s="100"/>
      <c r="R246" s="92">
        <v>0.99999912846951799</v>
      </c>
      <c r="S246" s="92"/>
      <c r="T246" s="92"/>
      <c r="U246" s="92"/>
      <c r="V246" s="92"/>
      <c r="W246" s="92"/>
      <c r="X246" s="92"/>
      <c r="Y246" s="92"/>
      <c r="Z246" s="92"/>
      <c r="AA246" s="92"/>
      <c r="AB246" s="92"/>
      <c r="AC246" s="94">
        <v>290206</v>
      </c>
      <c r="AD246" s="94"/>
      <c r="AE246" s="94"/>
      <c r="AF246" s="94"/>
      <c r="AG246" s="94"/>
      <c r="AH246" s="94"/>
      <c r="AI246" s="94"/>
      <c r="AJ246" s="94"/>
      <c r="AK246" s="94"/>
      <c r="AL246" s="94"/>
      <c r="AM246" s="94"/>
      <c r="AN246" s="92">
        <v>0.99999310839122302</v>
      </c>
      <c r="AO246" s="92"/>
      <c r="AP246" s="92"/>
      <c r="AQ246" s="92"/>
      <c r="AR246" s="92"/>
      <c r="AS246" s="92"/>
      <c r="AT246" s="92"/>
    </row>
    <row r="247" spans="2:47" s="1" customFormat="1" ht="12.3" customHeight="1" x14ac:dyDescent="0.15">
      <c r="B247" s="99" t="s">
        <v>1179</v>
      </c>
      <c r="C247" s="99"/>
      <c r="D247" s="99"/>
      <c r="E247" s="99"/>
      <c r="F247" s="100">
        <v>18648.04</v>
      </c>
      <c r="G247" s="100"/>
      <c r="H247" s="100"/>
      <c r="I247" s="100"/>
      <c r="J247" s="100"/>
      <c r="K247" s="100"/>
      <c r="L247" s="100"/>
      <c r="M247" s="100"/>
      <c r="N247" s="100"/>
      <c r="O247" s="100"/>
      <c r="P247" s="100"/>
      <c r="Q247" s="100"/>
      <c r="R247" s="92">
        <v>8.7153048195677503E-7</v>
      </c>
      <c r="S247" s="92"/>
      <c r="T247" s="92"/>
      <c r="U247" s="92"/>
      <c r="V247" s="92"/>
      <c r="W247" s="92"/>
      <c r="X247" s="92"/>
      <c r="Y247" s="92"/>
      <c r="Z247" s="92"/>
      <c r="AA247" s="92"/>
      <c r="AB247" s="92"/>
      <c r="AC247" s="94">
        <v>2</v>
      </c>
      <c r="AD247" s="94"/>
      <c r="AE247" s="94"/>
      <c r="AF247" s="94"/>
      <c r="AG247" s="94"/>
      <c r="AH247" s="94"/>
      <c r="AI247" s="94"/>
      <c r="AJ247" s="94"/>
      <c r="AK247" s="94"/>
      <c r="AL247" s="94"/>
      <c r="AM247" s="94"/>
      <c r="AN247" s="92">
        <v>6.8916087771529396E-6</v>
      </c>
      <c r="AO247" s="92"/>
      <c r="AP247" s="92"/>
      <c r="AQ247" s="92"/>
      <c r="AR247" s="92"/>
      <c r="AS247" s="92"/>
      <c r="AT247" s="92"/>
    </row>
    <row r="248" spans="2:47" s="1" customFormat="1" ht="12.3" customHeight="1" x14ac:dyDescent="0.15">
      <c r="B248" s="101"/>
      <c r="C248" s="101"/>
      <c r="D248" s="101"/>
      <c r="E248" s="101"/>
      <c r="F248" s="103">
        <v>21396887872.620499</v>
      </c>
      <c r="G248" s="103"/>
      <c r="H248" s="103"/>
      <c r="I248" s="103"/>
      <c r="J248" s="103"/>
      <c r="K248" s="103"/>
      <c r="L248" s="103"/>
      <c r="M248" s="103"/>
      <c r="N248" s="103"/>
      <c r="O248" s="103"/>
      <c r="P248" s="103"/>
      <c r="Q248" s="103"/>
      <c r="R248" s="93">
        <v>1</v>
      </c>
      <c r="S248" s="93"/>
      <c r="T248" s="93"/>
      <c r="U248" s="93"/>
      <c r="V248" s="93"/>
      <c r="W248" s="93"/>
      <c r="X248" s="93"/>
      <c r="Y248" s="93"/>
      <c r="Z248" s="93"/>
      <c r="AA248" s="93"/>
      <c r="AB248" s="93"/>
      <c r="AC248" s="95">
        <v>290208</v>
      </c>
      <c r="AD248" s="95"/>
      <c r="AE248" s="95"/>
      <c r="AF248" s="95"/>
      <c r="AG248" s="95"/>
      <c r="AH248" s="95"/>
      <c r="AI248" s="95"/>
      <c r="AJ248" s="95"/>
      <c r="AK248" s="95"/>
      <c r="AL248" s="95"/>
      <c r="AM248" s="95"/>
      <c r="AN248" s="93">
        <v>1</v>
      </c>
      <c r="AO248" s="93"/>
      <c r="AP248" s="93"/>
      <c r="AQ248" s="93"/>
      <c r="AR248" s="93"/>
      <c r="AS248" s="93"/>
      <c r="AT248" s="93"/>
    </row>
    <row r="249" spans="2:47" s="1" customFormat="1" ht="17.55" customHeight="1" x14ac:dyDescent="0.15"/>
    <row r="250" spans="2:47" s="1" customFormat="1" ht="19.2" customHeight="1" x14ac:dyDescent="0.15">
      <c r="B250" s="85" t="s">
        <v>1178</v>
      </c>
      <c r="C250" s="85"/>
      <c r="D250" s="85"/>
      <c r="E250" s="85"/>
      <c r="F250" s="85"/>
      <c r="G250" s="85"/>
      <c r="H250" s="85"/>
      <c r="I250" s="85"/>
      <c r="J250" s="85"/>
      <c r="K250" s="85"/>
      <c r="L250" s="85"/>
      <c r="M250" s="85"/>
      <c r="N250" s="85"/>
      <c r="O250" s="85"/>
      <c r="P250" s="85"/>
      <c r="Q250" s="85"/>
      <c r="R250" s="85"/>
      <c r="S250" s="85"/>
      <c r="T250" s="85"/>
      <c r="U250" s="85"/>
      <c r="V250" s="85"/>
      <c r="W250" s="85"/>
      <c r="X250" s="85"/>
      <c r="Y250" s="85"/>
      <c r="Z250" s="85"/>
      <c r="AA250" s="85"/>
      <c r="AB250" s="85"/>
      <c r="AC250" s="85"/>
      <c r="AD250" s="85"/>
      <c r="AE250" s="85"/>
      <c r="AF250" s="85"/>
      <c r="AG250" s="85"/>
      <c r="AH250" s="85"/>
      <c r="AI250" s="85"/>
      <c r="AJ250" s="85"/>
      <c r="AK250" s="85"/>
      <c r="AL250" s="85"/>
      <c r="AM250" s="85"/>
      <c r="AN250" s="85"/>
      <c r="AO250" s="85"/>
      <c r="AP250" s="85"/>
      <c r="AQ250" s="85"/>
      <c r="AR250" s="85"/>
      <c r="AS250" s="85"/>
      <c r="AT250" s="85"/>
      <c r="AU250" s="85"/>
    </row>
    <row r="251" spans="2:47" s="1" customFormat="1" ht="6.9" customHeight="1" x14ac:dyDescent="0.15"/>
    <row r="252" spans="2:47" s="1" customFormat="1" ht="13.35" customHeight="1" x14ac:dyDescent="0.15">
      <c r="B252" s="101"/>
      <c r="C252" s="101"/>
      <c r="D252" s="77" t="s">
        <v>1119</v>
      </c>
      <c r="E252" s="77"/>
      <c r="F252" s="77"/>
      <c r="G252" s="77"/>
      <c r="H252" s="77"/>
      <c r="I252" s="77"/>
      <c r="J252" s="77"/>
      <c r="K252" s="77"/>
      <c r="L252" s="77"/>
      <c r="M252" s="77"/>
      <c r="N252" s="77"/>
      <c r="O252" s="77"/>
      <c r="P252" s="77" t="s">
        <v>1117</v>
      </c>
      <c r="Q252" s="77"/>
      <c r="R252" s="77"/>
      <c r="S252" s="77"/>
      <c r="T252" s="77"/>
      <c r="U252" s="77"/>
      <c r="V252" s="77"/>
      <c r="W252" s="77"/>
      <c r="X252" s="77"/>
      <c r="Y252" s="77"/>
      <c r="Z252" s="77"/>
      <c r="AA252" s="77" t="s">
        <v>1118</v>
      </c>
      <c r="AB252" s="77"/>
      <c r="AC252" s="77"/>
      <c r="AD252" s="77"/>
      <c r="AE252" s="77"/>
      <c r="AF252" s="77"/>
      <c r="AG252" s="77"/>
      <c r="AH252" s="77"/>
      <c r="AI252" s="77"/>
      <c r="AJ252" s="77"/>
      <c r="AK252" s="77" t="s">
        <v>1117</v>
      </c>
      <c r="AL252" s="77"/>
      <c r="AM252" s="77"/>
      <c r="AN252" s="77"/>
      <c r="AO252" s="77"/>
      <c r="AP252" s="77"/>
      <c r="AQ252" s="77"/>
      <c r="AR252" s="77"/>
      <c r="AS252" s="77"/>
      <c r="AT252" s="77"/>
    </row>
    <row r="253" spans="2:47" s="1" customFormat="1" ht="12.3" customHeight="1" x14ac:dyDescent="0.15">
      <c r="B253" s="99" t="s">
        <v>1177</v>
      </c>
      <c r="C253" s="99"/>
      <c r="D253" s="100">
        <v>20591393483.680599</v>
      </c>
      <c r="E253" s="100"/>
      <c r="F253" s="100"/>
      <c r="G253" s="100"/>
      <c r="H253" s="100"/>
      <c r="I253" s="100"/>
      <c r="J253" s="100"/>
      <c r="K253" s="100"/>
      <c r="L253" s="100"/>
      <c r="M253" s="100"/>
      <c r="N253" s="100"/>
      <c r="O253" s="100"/>
      <c r="P253" s="92">
        <v>0.96235460064401701</v>
      </c>
      <c r="Q253" s="92"/>
      <c r="R253" s="92"/>
      <c r="S253" s="92"/>
      <c r="T253" s="92"/>
      <c r="U253" s="92"/>
      <c r="V253" s="92"/>
      <c r="W253" s="92"/>
      <c r="X253" s="92"/>
      <c r="Y253" s="92"/>
      <c r="Z253" s="92"/>
      <c r="AA253" s="94">
        <v>283083</v>
      </c>
      <c r="AB253" s="94"/>
      <c r="AC253" s="94"/>
      <c r="AD253" s="94"/>
      <c r="AE253" s="94"/>
      <c r="AF253" s="94"/>
      <c r="AG253" s="94"/>
      <c r="AH253" s="94"/>
      <c r="AI253" s="94"/>
      <c r="AJ253" s="94"/>
      <c r="AK253" s="92">
        <v>0.97544864373139295</v>
      </c>
      <c r="AL253" s="92"/>
      <c r="AM253" s="92"/>
      <c r="AN253" s="92"/>
      <c r="AO253" s="92"/>
      <c r="AP253" s="92"/>
      <c r="AQ253" s="92"/>
      <c r="AR253" s="92"/>
      <c r="AS253" s="92"/>
      <c r="AT253" s="92"/>
    </row>
    <row r="254" spans="2:47" s="1" customFormat="1" ht="12.3" customHeight="1" x14ac:dyDescent="0.15">
      <c r="B254" s="99" t="s">
        <v>1176</v>
      </c>
      <c r="C254" s="99"/>
      <c r="D254" s="100">
        <v>683173622.58000004</v>
      </c>
      <c r="E254" s="100"/>
      <c r="F254" s="100"/>
      <c r="G254" s="100"/>
      <c r="H254" s="100"/>
      <c r="I254" s="100"/>
      <c r="J254" s="100"/>
      <c r="K254" s="100"/>
      <c r="L254" s="100"/>
      <c r="M254" s="100"/>
      <c r="N254" s="100"/>
      <c r="O254" s="100"/>
      <c r="P254" s="92">
        <v>3.1928644326551202E-2</v>
      </c>
      <c r="Q254" s="92"/>
      <c r="R254" s="92"/>
      <c r="S254" s="92"/>
      <c r="T254" s="92"/>
      <c r="U254" s="92"/>
      <c r="V254" s="92"/>
      <c r="W254" s="92"/>
      <c r="X254" s="92"/>
      <c r="Y254" s="92"/>
      <c r="Z254" s="92"/>
      <c r="AA254" s="94">
        <v>4247</v>
      </c>
      <c r="AB254" s="94"/>
      <c r="AC254" s="94"/>
      <c r="AD254" s="94"/>
      <c r="AE254" s="94"/>
      <c r="AF254" s="94"/>
      <c r="AG254" s="94"/>
      <c r="AH254" s="94"/>
      <c r="AI254" s="94"/>
      <c r="AJ254" s="94"/>
      <c r="AK254" s="92">
        <v>1.4634331238284301E-2</v>
      </c>
      <c r="AL254" s="92"/>
      <c r="AM254" s="92"/>
      <c r="AN254" s="92"/>
      <c r="AO254" s="92"/>
      <c r="AP254" s="92"/>
      <c r="AQ254" s="92"/>
      <c r="AR254" s="92"/>
      <c r="AS254" s="92"/>
      <c r="AT254" s="92"/>
    </row>
    <row r="255" spans="2:47" s="1" customFormat="1" ht="12.3" customHeight="1" x14ac:dyDescent="0.15">
      <c r="B255" s="99" t="s">
        <v>1175</v>
      </c>
      <c r="C255" s="99"/>
      <c r="D255" s="100">
        <v>122320766.36</v>
      </c>
      <c r="E255" s="100"/>
      <c r="F255" s="100"/>
      <c r="G255" s="100"/>
      <c r="H255" s="100"/>
      <c r="I255" s="100"/>
      <c r="J255" s="100"/>
      <c r="K255" s="100"/>
      <c r="L255" s="100"/>
      <c r="M255" s="100"/>
      <c r="N255" s="100"/>
      <c r="O255" s="100"/>
      <c r="P255" s="92">
        <v>5.7167550294321698E-3</v>
      </c>
      <c r="Q255" s="92"/>
      <c r="R255" s="92"/>
      <c r="S255" s="92"/>
      <c r="T255" s="92"/>
      <c r="U255" s="92"/>
      <c r="V255" s="92"/>
      <c r="W255" s="92"/>
      <c r="X255" s="92"/>
      <c r="Y255" s="92"/>
      <c r="Z255" s="92"/>
      <c r="AA255" s="94">
        <v>2878</v>
      </c>
      <c r="AB255" s="94"/>
      <c r="AC255" s="94"/>
      <c r="AD255" s="94"/>
      <c r="AE255" s="94"/>
      <c r="AF255" s="94"/>
      <c r="AG255" s="94"/>
      <c r="AH255" s="94"/>
      <c r="AI255" s="94"/>
      <c r="AJ255" s="94"/>
      <c r="AK255" s="92">
        <v>9.9170250303230803E-3</v>
      </c>
      <c r="AL255" s="92"/>
      <c r="AM255" s="92"/>
      <c r="AN255" s="92"/>
      <c r="AO255" s="92"/>
      <c r="AP255" s="92"/>
      <c r="AQ255" s="92"/>
      <c r="AR255" s="92"/>
      <c r="AS255" s="92"/>
      <c r="AT255" s="92"/>
    </row>
    <row r="256" spans="2:47" s="1" customFormat="1" ht="12.3" customHeight="1" x14ac:dyDescent="0.15">
      <c r="B256" s="101"/>
      <c r="C256" s="101"/>
      <c r="D256" s="103">
        <v>21396887872.620602</v>
      </c>
      <c r="E256" s="103"/>
      <c r="F256" s="103"/>
      <c r="G256" s="103"/>
      <c r="H256" s="103"/>
      <c r="I256" s="103"/>
      <c r="J256" s="103"/>
      <c r="K256" s="103"/>
      <c r="L256" s="103"/>
      <c r="M256" s="103"/>
      <c r="N256" s="103"/>
      <c r="O256" s="103"/>
      <c r="P256" s="93">
        <v>1</v>
      </c>
      <c r="Q256" s="93"/>
      <c r="R256" s="93"/>
      <c r="S256" s="93"/>
      <c r="T256" s="93"/>
      <c r="U256" s="93"/>
      <c r="V256" s="93"/>
      <c r="W256" s="93"/>
      <c r="X256" s="93"/>
      <c r="Y256" s="93"/>
      <c r="Z256" s="93"/>
      <c r="AA256" s="95">
        <v>290208</v>
      </c>
      <c r="AB256" s="95"/>
      <c r="AC256" s="95"/>
      <c r="AD256" s="95"/>
      <c r="AE256" s="95"/>
      <c r="AF256" s="95"/>
      <c r="AG256" s="95"/>
      <c r="AH256" s="95"/>
      <c r="AI256" s="95"/>
      <c r="AJ256" s="95"/>
      <c r="AK256" s="93">
        <v>1</v>
      </c>
      <c r="AL256" s="93"/>
      <c r="AM256" s="93"/>
      <c r="AN256" s="93"/>
      <c r="AO256" s="93"/>
      <c r="AP256" s="93"/>
      <c r="AQ256" s="93"/>
      <c r="AR256" s="93"/>
      <c r="AS256" s="93"/>
      <c r="AT256" s="93"/>
    </row>
    <row r="257" spans="2:47" s="1" customFormat="1" ht="9" customHeight="1" x14ac:dyDescent="0.15"/>
    <row r="258" spans="2:47" s="1" customFormat="1" ht="19.2" customHeight="1" x14ac:dyDescent="0.15">
      <c r="B258" s="85" t="s">
        <v>1174</v>
      </c>
      <c r="C258" s="85"/>
      <c r="D258" s="85"/>
      <c r="E258" s="85"/>
      <c r="F258" s="85"/>
      <c r="G258" s="85"/>
      <c r="H258" s="85"/>
      <c r="I258" s="85"/>
      <c r="J258" s="85"/>
      <c r="K258" s="85"/>
      <c r="L258" s="85"/>
      <c r="M258" s="85"/>
      <c r="N258" s="85"/>
      <c r="O258" s="85"/>
      <c r="P258" s="85"/>
      <c r="Q258" s="85"/>
      <c r="R258" s="85"/>
      <c r="S258" s="85"/>
      <c r="T258" s="85"/>
      <c r="U258" s="85"/>
      <c r="V258" s="85"/>
      <c r="W258" s="85"/>
      <c r="X258" s="85"/>
      <c r="Y258" s="85"/>
      <c r="Z258" s="85"/>
      <c r="AA258" s="85"/>
      <c r="AB258" s="85"/>
      <c r="AC258" s="85"/>
      <c r="AD258" s="85"/>
      <c r="AE258" s="85"/>
      <c r="AF258" s="85"/>
      <c r="AG258" s="85"/>
      <c r="AH258" s="85"/>
      <c r="AI258" s="85"/>
      <c r="AJ258" s="85"/>
      <c r="AK258" s="85"/>
      <c r="AL258" s="85"/>
      <c r="AM258" s="85"/>
      <c r="AN258" s="85"/>
      <c r="AO258" s="85"/>
      <c r="AP258" s="85"/>
      <c r="AQ258" s="85"/>
      <c r="AR258" s="85"/>
      <c r="AS258" s="85"/>
      <c r="AT258" s="85"/>
      <c r="AU258" s="85"/>
    </row>
    <row r="259" spans="2:47" s="1" customFormat="1" ht="7.95" customHeight="1" x14ac:dyDescent="0.15"/>
    <row r="260" spans="2:47" s="1" customFormat="1" ht="12.75" customHeight="1" x14ac:dyDescent="0.15">
      <c r="B260" s="48"/>
      <c r="C260" s="77" t="s">
        <v>1119</v>
      </c>
      <c r="D260" s="77"/>
      <c r="E260" s="77"/>
      <c r="F260" s="77"/>
      <c r="G260" s="77"/>
      <c r="H260" s="77"/>
      <c r="I260" s="77"/>
      <c r="J260" s="77"/>
      <c r="K260" s="77"/>
      <c r="L260" s="77"/>
      <c r="M260" s="77"/>
      <c r="N260" s="77"/>
      <c r="O260" s="77" t="s">
        <v>1117</v>
      </c>
      <c r="P260" s="77"/>
      <c r="Q260" s="77"/>
      <c r="R260" s="77"/>
      <c r="S260" s="77"/>
      <c r="T260" s="77"/>
      <c r="U260" s="77"/>
      <c r="V260" s="77"/>
      <c r="W260" s="77"/>
      <c r="X260" s="77"/>
      <c r="Y260" s="77"/>
      <c r="Z260" s="77" t="s">
        <v>1118</v>
      </c>
      <c r="AA260" s="77"/>
      <c r="AB260" s="77"/>
      <c r="AC260" s="77"/>
      <c r="AD260" s="77"/>
      <c r="AE260" s="77"/>
      <c r="AF260" s="77"/>
      <c r="AG260" s="77"/>
      <c r="AH260" s="77"/>
      <c r="AI260" s="77"/>
      <c r="AJ260" s="77" t="s">
        <v>1117</v>
      </c>
      <c r="AK260" s="77"/>
      <c r="AL260" s="77"/>
      <c r="AM260" s="77"/>
      <c r="AN260" s="77"/>
      <c r="AO260" s="77"/>
      <c r="AP260" s="77"/>
      <c r="AQ260" s="77"/>
      <c r="AR260" s="77"/>
      <c r="AS260" s="77"/>
    </row>
    <row r="261" spans="2:47" s="1" customFormat="1" ht="11.1" customHeight="1" x14ac:dyDescent="0.15">
      <c r="B261" s="12" t="s">
        <v>1172</v>
      </c>
      <c r="C261" s="100">
        <v>1375768755.71</v>
      </c>
      <c r="D261" s="100"/>
      <c r="E261" s="100"/>
      <c r="F261" s="100"/>
      <c r="G261" s="100"/>
      <c r="H261" s="100"/>
      <c r="I261" s="100"/>
      <c r="J261" s="100"/>
      <c r="K261" s="100"/>
      <c r="L261" s="100"/>
      <c r="M261" s="100"/>
      <c r="N261" s="100"/>
      <c r="O261" s="92">
        <v>6.4297610189866197E-2</v>
      </c>
      <c r="P261" s="92"/>
      <c r="Q261" s="92"/>
      <c r="R261" s="92"/>
      <c r="S261" s="92"/>
      <c r="T261" s="92"/>
      <c r="U261" s="92"/>
      <c r="V261" s="92"/>
      <c r="W261" s="92"/>
      <c r="X261" s="92"/>
      <c r="Y261" s="92"/>
      <c r="Z261" s="94">
        <v>45827</v>
      </c>
      <c r="AA261" s="94"/>
      <c r="AB261" s="94"/>
      <c r="AC261" s="94"/>
      <c r="AD261" s="94"/>
      <c r="AE261" s="94"/>
      <c r="AF261" s="94"/>
      <c r="AG261" s="94"/>
      <c r="AH261" s="94"/>
      <c r="AI261" s="94"/>
      <c r="AJ261" s="92">
        <v>0.157910877715294</v>
      </c>
      <c r="AK261" s="92"/>
      <c r="AL261" s="92"/>
      <c r="AM261" s="92"/>
      <c r="AN261" s="92"/>
      <c r="AO261" s="92"/>
      <c r="AP261" s="92"/>
      <c r="AQ261" s="92"/>
      <c r="AR261" s="92"/>
      <c r="AS261" s="92"/>
    </row>
    <row r="262" spans="2:47" s="1" customFormat="1" ht="11.1" customHeight="1" x14ac:dyDescent="0.15">
      <c r="B262" s="12" t="s">
        <v>1171</v>
      </c>
      <c r="C262" s="100">
        <v>1770093030.4500101</v>
      </c>
      <c r="D262" s="100"/>
      <c r="E262" s="100"/>
      <c r="F262" s="100"/>
      <c r="G262" s="100"/>
      <c r="H262" s="100"/>
      <c r="I262" s="100"/>
      <c r="J262" s="100"/>
      <c r="K262" s="100"/>
      <c r="L262" s="100"/>
      <c r="M262" s="100"/>
      <c r="N262" s="100"/>
      <c r="O262" s="92">
        <v>8.2726658240568796E-2</v>
      </c>
      <c r="P262" s="92"/>
      <c r="Q262" s="92"/>
      <c r="R262" s="92"/>
      <c r="S262" s="92"/>
      <c r="T262" s="92"/>
      <c r="U262" s="92"/>
      <c r="V262" s="92"/>
      <c r="W262" s="92"/>
      <c r="X262" s="92"/>
      <c r="Y262" s="92"/>
      <c r="Z262" s="94">
        <v>39367</v>
      </c>
      <c r="AA262" s="94"/>
      <c r="AB262" s="94"/>
      <c r="AC262" s="94"/>
      <c r="AD262" s="94"/>
      <c r="AE262" s="94"/>
      <c r="AF262" s="94"/>
      <c r="AG262" s="94"/>
      <c r="AH262" s="94"/>
      <c r="AI262" s="94"/>
      <c r="AJ262" s="92">
        <v>0.13565098136508999</v>
      </c>
      <c r="AK262" s="92"/>
      <c r="AL262" s="92"/>
      <c r="AM262" s="92"/>
      <c r="AN262" s="92"/>
      <c r="AO262" s="92"/>
      <c r="AP262" s="92"/>
      <c r="AQ262" s="92"/>
      <c r="AR262" s="92"/>
      <c r="AS262" s="92"/>
    </row>
    <row r="263" spans="2:47" s="1" customFormat="1" ht="11.1" customHeight="1" x14ac:dyDescent="0.15">
      <c r="B263" s="12" t="s">
        <v>1170</v>
      </c>
      <c r="C263" s="100">
        <v>2273180608.2400098</v>
      </c>
      <c r="D263" s="100"/>
      <c r="E263" s="100"/>
      <c r="F263" s="100"/>
      <c r="G263" s="100"/>
      <c r="H263" s="100"/>
      <c r="I263" s="100"/>
      <c r="J263" s="100"/>
      <c r="K263" s="100"/>
      <c r="L263" s="100"/>
      <c r="M263" s="100"/>
      <c r="N263" s="100"/>
      <c r="O263" s="92">
        <v>0.106238842852882</v>
      </c>
      <c r="P263" s="92"/>
      <c r="Q263" s="92"/>
      <c r="R263" s="92"/>
      <c r="S263" s="92"/>
      <c r="T263" s="92"/>
      <c r="U263" s="92"/>
      <c r="V263" s="92"/>
      <c r="W263" s="92"/>
      <c r="X263" s="92"/>
      <c r="Y263" s="92"/>
      <c r="Z263" s="94">
        <v>39729</v>
      </c>
      <c r="AA263" s="94"/>
      <c r="AB263" s="94"/>
      <c r="AC263" s="94"/>
      <c r="AD263" s="94"/>
      <c r="AE263" s="94"/>
      <c r="AF263" s="94"/>
      <c r="AG263" s="94"/>
      <c r="AH263" s="94"/>
      <c r="AI263" s="94"/>
      <c r="AJ263" s="92">
        <v>0.13689836255375501</v>
      </c>
      <c r="AK263" s="92"/>
      <c r="AL263" s="92"/>
      <c r="AM263" s="92"/>
      <c r="AN263" s="92"/>
      <c r="AO263" s="92"/>
      <c r="AP263" s="92"/>
      <c r="AQ263" s="92"/>
      <c r="AR263" s="92"/>
      <c r="AS263" s="92"/>
    </row>
    <row r="264" spans="2:47" s="1" customFormat="1" ht="11.1" customHeight="1" x14ac:dyDescent="0.15">
      <c r="B264" s="12" t="s">
        <v>1169</v>
      </c>
      <c r="C264" s="100">
        <v>2668003055.0700202</v>
      </c>
      <c r="D264" s="100"/>
      <c r="E264" s="100"/>
      <c r="F264" s="100"/>
      <c r="G264" s="100"/>
      <c r="H264" s="100"/>
      <c r="I264" s="100"/>
      <c r="J264" s="100"/>
      <c r="K264" s="100"/>
      <c r="L264" s="100"/>
      <c r="M264" s="100"/>
      <c r="N264" s="100"/>
      <c r="O264" s="92">
        <v>0.124691173359097</v>
      </c>
      <c r="P264" s="92"/>
      <c r="Q264" s="92"/>
      <c r="R264" s="92"/>
      <c r="S264" s="92"/>
      <c r="T264" s="92"/>
      <c r="U264" s="92"/>
      <c r="V264" s="92"/>
      <c r="W264" s="92"/>
      <c r="X264" s="92"/>
      <c r="Y264" s="92"/>
      <c r="Z264" s="94">
        <v>39147</v>
      </c>
      <c r="AA264" s="94"/>
      <c r="AB264" s="94"/>
      <c r="AC264" s="94"/>
      <c r="AD264" s="94"/>
      <c r="AE264" s="94"/>
      <c r="AF264" s="94"/>
      <c r="AG264" s="94"/>
      <c r="AH264" s="94"/>
      <c r="AI264" s="94"/>
      <c r="AJ264" s="92">
        <v>0.134892904399603</v>
      </c>
      <c r="AK264" s="92"/>
      <c r="AL264" s="92"/>
      <c r="AM264" s="92"/>
      <c r="AN264" s="92"/>
      <c r="AO264" s="92"/>
      <c r="AP264" s="92"/>
      <c r="AQ264" s="92"/>
      <c r="AR264" s="92"/>
      <c r="AS264" s="92"/>
    </row>
    <row r="265" spans="2:47" s="1" customFormat="1" ht="11.1" customHeight="1" x14ac:dyDescent="0.15">
      <c r="B265" s="12" t="s">
        <v>1168</v>
      </c>
      <c r="C265" s="100">
        <v>2959517434.0900002</v>
      </c>
      <c r="D265" s="100"/>
      <c r="E265" s="100"/>
      <c r="F265" s="100"/>
      <c r="G265" s="100"/>
      <c r="H265" s="100"/>
      <c r="I265" s="100"/>
      <c r="J265" s="100"/>
      <c r="K265" s="100"/>
      <c r="L265" s="100"/>
      <c r="M265" s="100"/>
      <c r="N265" s="100"/>
      <c r="O265" s="92">
        <v>0.13831532191543899</v>
      </c>
      <c r="P265" s="92"/>
      <c r="Q265" s="92"/>
      <c r="R265" s="92"/>
      <c r="S265" s="92"/>
      <c r="T265" s="92"/>
      <c r="U265" s="92"/>
      <c r="V265" s="92"/>
      <c r="W265" s="92"/>
      <c r="X265" s="92"/>
      <c r="Y265" s="92"/>
      <c r="Z265" s="94">
        <v>36858</v>
      </c>
      <c r="AA265" s="94"/>
      <c r="AB265" s="94"/>
      <c r="AC265" s="94"/>
      <c r="AD265" s="94"/>
      <c r="AE265" s="94"/>
      <c r="AF265" s="94"/>
      <c r="AG265" s="94"/>
      <c r="AH265" s="94"/>
      <c r="AI265" s="94"/>
      <c r="AJ265" s="92">
        <v>0.12700545815415201</v>
      </c>
      <c r="AK265" s="92"/>
      <c r="AL265" s="92"/>
      <c r="AM265" s="92"/>
      <c r="AN265" s="92"/>
      <c r="AO265" s="92"/>
      <c r="AP265" s="92"/>
      <c r="AQ265" s="92"/>
      <c r="AR265" s="92"/>
      <c r="AS265" s="92"/>
    </row>
    <row r="266" spans="2:47" s="1" customFormat="1" ht="11.1" customHeight="1" x14ac:dyDescent="0.15">
      <c r="B266" s="12" t="s">
        <v>1167</v>
      </c>
      <c r="C266" s="100">
        <v>3046061076.0700102</v>
      </c>
      <c r="D266" s="100"/>
      <c r="E266" s="100"/>
      <c r="F266" s="100"/>
      <c r="G266" s="100"/>
      <c r="H266" s="100"/>
      <c r="I266" s="100"/>
      <c r="J266" s="100"/>
      <c r="K266" s="100"/>
      <c r="L266" s="100"/>
      <c r="M266" s="100"/>
      <c r="N266" s="100"/>
      <c r="O266" s="92">
        <v>0.142360005539302</v>
      </c>
      <c r="P266" s="92"/>
      <c r="Q266" s="92"/>
      <c r="R266" s="92"/>
      <c r="S266" s="92"/>
      <c r="T266" s="92"/>
      <c r="U266" s="92"/>
      <c r="V266" s="92"/>
      <c r="W266" s="92"/>
      <c r="X266" s="92"/>
      <c r="Y266" s="92"/>
      <c r="Z266" s="94">
        <v>32497</v>
      </c>
      <c r="AA266" s="94"/>
      <c r="AB266" s="94"/>
      <c r="AC266" s="94"/>
      <c r="AD266" s="94"/>
      <c r="AE266" s="94"/>
      <c r="AF266" s="94"/>
      <c r="AG266" s="94"/>
      <c r="AH266" s="94"/>
      <c r="AI266" s="94"/>
      <c r="AJ266" s="92">
        <v>0.11197830521557001</v>
      </c>
      <c r="AK266" s="92"/>
      <c r="AL266" s="92"/>
      <c r="AM266" s="92"/>
      <c r="AN266" s="92"/>
      <c r="AO266" s="92"/>
      <c r="AP266" s="92"/>
      <c r="AQ266" s="92"/>
      <c r="AR266" s="92"/>
      <c r="AS266" s="92"/>
    </row>
    <row r="267" spans="2:47" s="1" customFormat="1" ht="11.1" customHeight="1" x14ac:dyDescent="0.15">
      <c r="B267" s="12" t="s">
        <v>1166</v>
      </c>
      <c r="C267" s="100">
        <v>2933111235.3299899</v>
      </c>
      <c r="D267" s="100"/>
      <c r="E267" s="100"/>
      <c r="F267" s="100"/>
      <c r="G267" s="100"/>
      <c r="H267" s="100"/>
      <c r="I267" s="100"/>
      <c r="J267" s="100"/>
      <c r="K267" s="100"/>
      <c r="L267" s="100"/>
      <c r="M267" s="100"/>
      <c r="N267" s="100"/>
      <c r="O267" s="92">
        <v>0.137081207921049</v>
      </c>
      <c r="P267" s="92"/>
      <c r="Q267" s="92"/>
      <c r="R267" s="92"/>
      <c r="S267" s="92"/>
      <c r="T267" s="92"/>
      <c r="U267" s="92"/>
      <c r="V267" s="92"/>
      <c r="W267" s="92"/>
      <c r="X267" s="92"/>
      <c r="Y267" s="92"/>
      <c r="Z267" s="94">
        <v>25736</v>
      </c>
      <c r="AA267" s="94"/>
      <c r="AB267" s="94"/>
      <c r="AC267" s="94"/>
      <c r="AD267" s="94"/>
      <c r="AE267" s="94"/>
      <c r="AF267" s="94"/>
      <c r="AG267" s="94"/>
      <c r="AH267" s="94"/>
      <c r="AI267" s="94"/>
      <c r="AJ267" s="92">
        <v>8.8681221744404001E-2</v>
      </c>
      <c r="AK267" s="92"/>
      <c r="AL267" s="92"/>
      <c r="AM267" s="92"/>
      <c r="AN267" s="92"/>
      <c r="AO267" s="92"/>
      <c r="AP267" s="92"/>
      <c r="AQ267" s="92"/>
      <c r="AR267" s="92"/>
      <c r="AS267" s="92"/>
    </row>
    <row r="268" spans="2:47" s="1" customFormat="1" ht="11.1" customHeight="1" x14ac:dyDescent="0.15">
      <c r="B268" s="12" t="s">
        <v>1165</v>
      </c>
      <c r="C268" s="100">
        <v>1919159060.01</v>
      </c>
      <c r="D268" s="100"/>
      <c r="E268" s="100"/>
      <c r="F268" s="100"/>
      <c r="G268" s="100"/>
      <c r="H268" s="100"/>
      <c r="I268" s="100"/>
      <c r="J268" s="100"/>
      <c r="K268" s="100"/>
      <c r="L268" s="100"/>
      <c r="M268" s="100"/>
      <c r="N268" s="100"/>
      <c r="O268" s="92">
        <v>8.9693373701593498E-2</v>
      </c>
      <c r="P268" s="92"/>
      <c r="Q268" s="92"/>
      <c r="R268" s="92"/>
      <c r="S268" s="92"/>
      <c r="T268" s="92"/>
      <c r="U268" s="92"/>
      <c r="V268" s="92"/>
      <c r="W268" s="92"/>
      <c r="X268" s="92"/>
      <c r="Y268" s="92"/>
      <c r="Z268" s="94">
        <v>14915</v>
      </c>
      <c r="AA268" s="94"/>
      <c r="AB268" s="94"/>
      <c r="AC268" s="94"/>
      <c r="AD268" s="94"/>
      <c r="AE268" s="94"/>
      <c r="AF268" s="94"/>
      <c r="AG268" s="94"/>
      <c r="AH268" s="94"/>
      <c r="AI268" s="94"/>
      <c r="AJ268" s="92">
        <v>5.1394172455617997E-2</v>
      </c>
      <c r="AK268" s="92"/>
      <c r="AL268" s="92"/>
      <c r="AM268" s="92"/>
      <c r="AN268" s="92"/>
      <c r="AO268" s="92"/>
      <c r="AP268" s="92"/>
      <c r="AQ268" s="92"/>
      <c r="AR268" s="92"/>
      <c r="AS268" s="92"/>
    </row>
    <row r="269" spans="2:47" s="1" customFormat="1" ht="11.1" customHeight="1" x14ac:dyDescent="0.15">
      <c r="B269" s="12" t="s">
        <v>1164</v>
      </c>
      <c r="C269" s="100">
        <v>1329528088.4200001</v>
      </c>
      <c r="D269" s="100"/>
      <c r="E269" s="100"/>
      <c r="F269" s="100"/>
      <c r="G269" s="100"/>
      <c r="H269" s="100"/>
      <c r="I269" s="100"/>
      <c r="J269" s="100"/>
      <c r="K269" s="100"/>
      <c r="L269" s="100"/>
      <c r="M269" s="100"/>
      <c r="N269" s="100"/>
      <c r="O269" s="92">
        <v>6.2136517064301601E-2</v>
      </c>
      <c r="P269" s="92"/>
      <c r="Q269" s="92"/>
      <c r="R269" s="92"/>
      <c r="S269" s="92"/>
      <c r="T269" s="92"/>
      <c r="U269" s="92"/>
      <c r="V269" s="92"/>
      <c r="W269" s="92"/>
      <c r="X269" s="92"/>
      <c r="Y269" s="92"/>
      <c r="Z269" s="94">
        <v>8734</v>
      </c>
      <c r="AA269" s="94"/>
      <c r="AB269" s="94"/>
      <c r="AC269" s="94"/>
      <c r="AD269" s="94"/>
      <c r="AE269" s="94"/>
      <c r="AF269" s="94"/>
      <c r="AG269" s="94"/>
      <c r="AH269" s="94"/>
      <c r="AI269" s="94"/>
      <c r="AJ269" s="92">
        <v>3.00956555298269E-2</v>
      </c>
      <c r="AK269" s="92"/>
      <c r="AL269" s="92"/>
      <c r="AM269" s="92"/>
      <c r="AN269" s="92"/>
      <c r="AO269" s="92"/>
      <c r="AP269" s="92"/>
      <c r="AQ269" s="92"/>
      <c r="AR269" s="92"/>
      <c r="AS269" s="92"/>
    </row>
    <row r="270" spans="2:47" s="1" customFormat="1" ht="11.1" customHeight="1" x14ac:dyDescent="0.15">
      <c r="B270" s="12" t="s">
        <v>1163</v>
      </c>
      <c r="C270" s="100">
        <v>712534353.61000001</v>
      </c>
      <c r="D270" s="100"/>
      <c r="E270" s="100"/>
      <c r="F270" s="100"/>
      <c r="G270" s="100"/>
      <c r="H270" s="100"/>
      <c r="I270" s="100"/>
      <c r="J270" s="100"/>
      <c r="K270" s="100"/>
      <c r="L270" s="100"/>
      <c r="M270" s="100"/>
      <c r="N270" s="100"/>
      <c r="O270" s="92">
        <v>3.3300840657382501E-2</v>
      </c>
      <c r="P270" s="92"/>
      <c r="Q270" s="92"/>
      <c r="R270" s="92"/>
      <c r="S270" s="92"/>
      <c r="T270" s="92"/>
      <c r="U270" s="92"/>
      <c r="V270" s="92"/>
      <c r="W270" s="92"/>
      <c r="X270" s="92"/>
      <c r="Y270" s="92"/>
      <c r="Z270" s="94">
        <v>4172</v>
      </c>
      <c r="AA270" s="94"/>
      <c r="AB270" s="94"/>
      <c r="AC270" s="94"/>
      <c r="AD270" s="94"/>
      <c r="AE270" s="94"/>
      <c r="AF270" s="94"/>
      <c r="AG270" s="94"/>
      <c r="AH270" s="94"/>
      <c r="AI270" s="94"/>
      <c r="AJ270" s="92">
        <v>1.4375895909141E-2</v>
      </c>
      <c r="AK270" s="92"/>
      <c r="AL270" s="92"/>
      <c r="AM270" s="92"/>
      <c r="AN270" s="92"/>
      <c r="AO270" s="92"/>
      <c r="AP270" s="92"/>
      <c r="AQ270" s="92"/>
      <c r="AR270" s="92"/>
      <c r="AS270" s="92"/>
    </row>
    <row r="271" spans="2:47" s="1" customFormat="1" ht="11.1" customHeight="1" x14ac:dyDescent="0.15">
      <c r="B271" s="12" t="s">
        <v>1162</v>
      </c>
      <c r="C271" s="100">
        <v>116147320.14</v>
      </c>
      <c r="D271" s="100"/>
      <c r="E271" s="100"/>
      <c r="F271" s="100"/>
      <c r="G271" s="100"/>
      <c r="H271" s="100"/>
      <c r="I271" s="100"/>
      <c r="J271" s="100"/>
      <c r="K271" s="100"/>
      <c r="L271" s="100"/>
      <c r="M271" s="100"/>
      <c r="N271" s="100"/>
      <c r="O271" s="92">
        <v>5.4282342755380304E-3</v>
      </c>
      <c r="P271" s="92"/>
      <c r="Q271" s="92"/>
      <c r="R271" s="92"/>
      <c r="S271" s="92"/>
      <c r="T271" s="92"/>
      <c r="U271" s="92"/>
      <c r="V271" s="92"/>
      <c r="W271" s="92"/>
      <c r="X271" s="92"/>
      <c r="Y271" s="92"/>
      <c r="Z271" s="94">
        <v>933</v>
      </c>
      <c r="AA271" s="94"/>
      <c r="AB271" s="94"/>
      <c r="AC271" s="94"/>
      <c r="AD271" s="94"/>
      <c r="AE271" s="94"/>
      <c r="AF271" s="94"/>
      <c r="AG271" s="94"/>
      <c r="AH271" s="94"/>
      <c r="AI271" s="94"/>
      <c r="AJ271" s="92">
        <v>3.2149354945418501E-3</v>
      </c>
      <c r="AK271" s="92"/>
      <c r="AL271" s="92"/>
      <c r="AM271" s="92"/>
      <c r="AN271" s="92"/>
      <c r="AO271" s="92"/>
      <c r="AP271" s="92"/>
      <c r="AQ271" s="92"/>
      <c r="AR271" s="92"/>
      <c r="AS271" s="92"/>
    </row>
    <row r="272" spans="2:47" s="1" customFormat="1" ht="11.1" customHeight="1" x14ac:dyDescent="0.15">
      <c r="B272" s="12" t="s">
        <v>1161</v>
      </c>
      <c r="C272" s="100">
        <v>79911849.429999903</v>
      </c>
      <c r="D272" s="100"/>
      <c r="E272" s="100"/>
      <c r="F272" s="100"/>
      <c r="G272" s="100"/>
      <c r="H272" s="100"/>
      <c r="I272" s="100"/>
      <c r="J272" s="100"/>
      <c r="K272" s="100"/>
      <c r="L272" s="100"/>
      <c r="M272" s="100"/>
      <c r="N272" s="100"/>
      <c r="O272" s="92">
        <v>3.7347417019582998E-3</v>
      </c>
      <c r="P272" s="92"/>
      <c r="Q272" s="92"/>
      <c r="R272" s="92"/>
      <c r="S272" s="92"/>
      <c r="T272" s="92"/>
      <c r="U272" s="92"/>
      <c r="V272" s="92"/>
      <c r="W272" s="92"/>
      <c r="X272" s="92"/>
      <c r="Y272" s="92"/>
      <c r="Z272" s="94">
        <v>622</v>
      </c>
      <c r="AA272" s="94"/>
      <c r="AB272" s="94"/>
      <c r="AC272" s="94"/>
      <c r="AD272" s="94"/>
      <c r="AE272" s="94"/>
      <c r="AF272" s="94"/>
      <c r="AG272" s="94"/>
      <c r="AH272" s="94"/>
      <c r="AI272" s="94"/>
      <c r="AJ272" s="92">
        <v>2.1432903296945598E-3</v>
      </c>
      <c r="AK272" s="92"/>
      <c r="AL272" s="92"/>
      <c r="AM272" s="92"/>
      <c r="AN272" s="92"/>
      <c r="AO272" s="92"/>
      <c r="AP272" s="92"/>
      <c r="AQ272" s="92"/>
      <c r="AR272" s="92"/>
      <c r="AS272" s="92"/>
    </row>
    <row r="273" spans="2:47" s="1" customFormat="1" ht="11.1" customHeight="1" x14ac:dyDescent="0.15">
      <c r="B273" s="12" t="s">
        <v>1160</v>
      </c>
      <c r="C273" s="100">
        <v>213872006.05000001</v>
      </c>
      <c r="D273" s="100"/>
      <c r="E273" s="100"/>
      <c r="F273" s="100"/>
      <c r="G273" s="100"/>
      <c r="H273" s="100"/>
      <c r="I273" s="100"/>
      <c r="J273" s="100"/>
      <c r="K273" s="100"/>
      <c r="L273" s="100"/>
      <c r="M273" s="100"/>
      <c r="N273" s="100"/>
      <c r="O273" s="92">
        <v>9.9954725810231602E-3</v>
      </c>
      <c r="P273" s="92"/>
      <c r="Q273" s="92"/>
      <c r="R273" s="92"/>
      <c r="S273" s="92"/>
      <c r="T273" s="92"/>
      <c r="U273" s="92"/>
      <c r="V273" s="92"/>
      <c r="W273" s="92"/>
      <c r="X273" s="92"/>
      <c r="Y273" s="92"/>
      <c r="Z273" s="94">
        <v>1671</v>
      </c>
      <c r="AA273" s="94"/>
      <c r="AB273" s="94"/>
      <c r="AC273" s="94"/>
      <c r="AD273" s="94"/>
      <c r="AE273" s="94"/>
      <c r="AF273" s="94"/>
      <c r="AG273" s="94"/>
      <c r="AH273" s="94"/>
      <c r="AI273" s="94"/>
      <c r="AJ273" s="92">
        <v>5.7579391333112797E-3</v>
      </c>
      <c r="AK273" s="92"/>
      <c r="AL273" s="92"/>
      <c r="AM273" s="92"/>
      <c r="AN273" s="92"/>
      <c r="AO273" s="92"/>
      <c r="AP273" s="92"/>
      <c r="AQ273" s="92"/>
      <c r="AR273" s="92"/>
      <c r="AS273" s="92"/>
    </row>
    <row r="274" spans="2:47" s="1" customFormat="1" ht="12.75" customHeight="1" x14ac:dyDescent="0.15">
      <c r="B274" s="49"/>
      <c r="C274" s="103">
        <v>21396887872.619999</v>
      </c>
      <c r="D274" s="103"/>
      <c r="E274" s="103"/>
      <c r="F274" s="103"/>
      <c r="G274" s="103"/>
      <c r="H274" s="103"/>
      <c r="I274" s="103"/>
      <c r="J274" s="103"/>
      <c r="K274" s="103"/>
      <c r="L274" s="103"/>
      <c r="M274" s="103"/>
      <c r="N274" s="103"/>
      <c r="O274" s="93">
        <v>1</v>
      </c>
      <c r="P274" s="93"/>
      <c r="Q274" s="93"/>
      <c r="R274" s="93"/>
      <c r="S274" s="93"/>
      <c r="T274" s="93"/>
      <c r="U274" s="93"/>
      <c r="V274" s="93"/>
      <c r="W274" s="93"/>
      <c r="X274" s="93"/>
      <c r="Y274" s="93"/>
      <c r="Z274" s="95">
        <v>290208</v>
      </c>
      <c r="AA274" s="95"/>
      <c r="AB274" s="95"/>
      <c r="AC274" s="95"/>
      <c r="AD274" s="95"/>
      <c r="AE274" s="95"/>
      <c r="AF274" s="95"/>
      <c r="AG274" s="95"/>
      <c r="AH274" s="95"/>
      <c r="AI274" s="95"/>
      <c r="AJ274" s="93">
        <v>1</v>
      </c>
      <c r="AK274" s="93"/>
      <c r="AL274" s="93"/>
      <c r="AM274" s="93"/>
      <c r="AN274" s="93"/>
      <c r="AO274" s="93"/>
      <c r="AP274" s="93"/>
      <c r="AQ274" s="93"/>
      <c r="AR274" s="93"/>
      <c r="AS274" s="93"/>
    </row>
    <row r="275" spans="2:47" s="1" customFormat="1" ht="9" customHeight="1" x14ac:dyDescent="0.15"/>
    <row r="276" spans="2:47" s="1" customFormat="1" ht="19.2" customHeight="1" x14ac:dyDescent="0.15">
      <c r="B276" s="85" t="s">
        <v>1173</v>
      </c>
      <c r="C276" s="85"/>
      <c r="D276" s="85"/>
      <c r="E276" s="85"/>
      <c r="F276" s="85"/>
      <c r="G276" s="85"/>
      <c r="H276" s="85"/>
      <c r="I276" s="85"/>
      <c r="J276" s="85"/>
      <c r="K276" s="85"/>
      <c r="L276" s="85"/>
      <c r="M276" s="85"/>
      <c r="N276" s="85"/>
      <c r="O276" s="85"/>
      <c r="P276" s="85"/>
      <c r="Q276" s="85"/>
      <c r="R276" s="85"/>
      <c r="S276" s="85"/>
      <c r="T276" s="85"/>
      <c r="U276" s="85"/>
      <c r="V276" s="85"/>
      <c r="W276" s="85"/>
      <c r="X276" s="85"/>
      <c r="Y276" s="85"/>
      <c r="Z276" s="85"/>
      <c r="AA276" s="85"/>
      <c r="AB276" s="85"/>
      <c r="AC276" s="85"/>
      <c r="AD276" s="85"/>
      <c r="AE276" s="85"/>
      <c r="AF276" s="85"/>
      <c r="AG276" s="85"/>
      <c r="AH276" s="85"/>
      <c r="AI276" s="85"/>
      <c r="AJ276" s="85"/>
      <c r="AK276" s="85"/>
      <c r="AL276" s="85"/>
      <c r="AM276" s="85"/>
      <c r="AN276" s="85"/>
      <c r="AO276" s="85"/>
      <c r="AP276" s="85"/>
      <c r="AQ276" s="85"/>
      <c r="AR276" s="85"/>
      <c r="AS276" s="85"/>
      <c r="AT276" s="85"/>
      <c r="AU276" s="85"/>
    </row>
    <row r="277" spans="2:47" s="1" customFormat="1" ht="7.95" customHeight="1" x14ac:dyDescent="0.15"/>
    <row r="278" spans="2:47" s="1" customFormat="1" ht="12.75" customHeight="1" x14ac:dyDescent="0.15">
      <c r="B278" s="48"/>
      <c r="C278" s="77" t="s">
        <v>1119</v>
      </c>
      <c r="D278" s="77"/>
      <c r="E278" s="77"/>
      <c r="F278" s="77"/>
      <c r="G278" s="77"/>
      <c r="H278" s="77"/>
      <c r="I278" s="77"/>
      <c r="J278" s="77"/>
      <c r="K278" s="77"/>
      <c r="L278" s="77"/>
      <c r="M278" s="77"/>
      <c r="N278" s="77"/>
      <c r="O278" s="77" t="s">
        <v>1117</v>
      </c>
      <c r="P278" s="77"/>
      <c r="Q278" s="77"/>
      <c r="R278" s="77"/>
      <c r="S278" s="77"/>
      <c r="T278" s="77"/>
      <c r="U278" s="77"/>
      <c r="V278" s="77"/>
      <c r="W278" s="77"/>
      <c r="X278" s="77"/>
      <c r="Y278" s="77"/>
      <c r="Z278" s="77" t="s">
        <v>1118</v>
      </c>
      <c r="AA278" s="77"/>
      <c r="AB278" s="77"/>
      <c r="AC278" s="77"/>
      <c r="AD278" s="77"/>
      <c r="AE278" s="77"/>
      <c r="AF278" s="77"/>
      <c r="AG278" s="77"/>
      <c r="AH278" s="77"/>
      <c r="AI278" s="77"/>
      <c r="AJ278" s="77" t="s">
        <v>1117</v>
      </c>
      <c r="AK278" s="77"/>
      <c r="AL278" s="77"/>
      <c r="AM278" s="77"/>
      <c r="AN278" s="77"/>
      <c r="AO278" s="77"/>
      <c r="AP278" s="77"/>
      <c r="AQ278" s="77"/>
      <c r="AR278" s="77"/>
      <c r="AS278" s="77"/>
    </row>
    <row r="279" spans="2:47" s="1" customFormat="1" ht="11.1" customHeight="1" x14ac:dyDescent="0.15">
      <c r="B279" s="12" t="s">
        <v>1172</v>
      </c>
      <c r="C279" s="100">
        <v>977497960.13000298</v>
      </c>
      <c r="D279" s="100"/>
      <c r="E279" s="100"/>
      <c r="F279" s="100"/>
      <c r="G279" s="100"/>
      <c r="H279" s="100"/>
      <c r="I279" s="100"/>
      <c r="J279" s="100"/>
      <c r="K279" s="100"/>
      <c r="L279" s="100"/>
      <c r="M279" s="100"/>
      <c r="N279" s="100"/>
      <c r="O279" s="92">
        <v>4.5684118454480303E-2</v>
      </c>
      <c r="P279" s="92"/>
      <c r="Q279" s="92"/>
      <c r="R279" s="92"/>
      <c r="S279" s="92"/>
      <c r="T279" s="92"/>
      <c r="U279" s="92"/>
      <c r="V279" s="92"/>
      <c r="W279" s="92"/>
      <c r="X279" s="92"/>
      <c r="Y279" s="92"/>
      <c r="Z279" s="94">
        <v>30822</v>
      </c>
      <c r="AA279" s="94"/>
      <c r="AB279" s="94"/>
      <c r="AC279" s="94"/>
      <c r="AD279" s="94"/>
      <c r="AE279" s="94"/>
      <c r="AF279" s="94"/>
      <c r="AG279" s="94"/>
      <c r="AH279" s="94"/>
      <c r="AI279" s="94"/>
      <c r="AJ279" s="92">
        <v>0.106206582864704</v>
      </c>
      <c r="AK279" s="92"/>
      <c r="AL279" s="92"/>
      <c r="AM279" s="92"/>
      <c r="AN279" s="92"/>
      <c r="AO279" s="92"/>
      <c r="AP279" s="92"/>
      <c r="AQ279" s="92"/>
      <c r="AR279" s="92"/>
      <c r="AS279" s="92"/>
    </row>
    <row r="280" spans="2:47" s="1" customFormat="1" ht="11.1" customHeight="1" x14ac:dyDescent="0.15">
      <c r="B280" s="12" t="s">
        <v>1171</v>
      </c>
      <c r="C280" s="100">
        <v>1177118357.3199999</v>
      </c>
      <c r="D280" s="100"/>
      <c r="E280" s="100"/>
      <c r="F280" s="100"/>
      <c r="G280" s="100"/>
      <c r="H280" s="100"/>
      <c r="I280" s="100"/>
      <c r="J280" s="100"/>
      <c r="K280" s="100"/>
      <c r="L280" s="100"/>
      <c r="M280" s="100"/>
      <c r="N280" s="100"/>
      <c r="O280" s="92">
        <v>5.5013531141894403E-2</v>
      </c>
      <c r="P280" s="92"/>
      <c r="Q280" s="92"/>
      <c r="R280" s="92"/>
      <c r="S280" s="92"/>
      <c r="T280" s="92"/>
      <c r="U280" s="92"/>
      <c r="V280" s="92"/>
      <c r="W280" s="92"/>
      <c r="X280" s="92"/>
      <c r="Y280" s="92"/>
      <c r="Z280" s="94">
        <v>29214</v>
      </c>
      <c r="AA280" s="94"/>
      <c r="AB280" s="94"/>
      <c r="AC280" s="94"/>
      <c r="AD280" s="94"/>
      <c r="AE280" s="94"/>
      <c r="AF280" s="94"/>
      <c r="AG280" s="94"/>
      <c r="AH280" s="94"/>
      <c r="AI280" s="94"/>
      <c r="AJ280" s="92">
        <v>0.10066572940787299</v>
      </c>
      <c r="AK280" s="92"/>
      <c r="AL280" s="92"/>
      <c r="AM280" s="92"/>
      <c r="AN280" s="92"/>
      <c r="AO280" s="92"/>
      <c r="AP280" s="92"/>
      <c r="AQ280" s="92"/>
      <c r="AR280" s="92"/>
      <c r="AS280" s="92"/>
    </row>
    <row r="281" spans="2:47" s="1" customFormat="1" ht="11.1" customHeight="1" x14ac:dyDescent="0.15">
      <c r="B281" s="12" t="s">
        <v>1170</v>
      </c>
      <c r="C281" s="100">
        <v>1555225436.1299901</v>
      </c>
      <c r="D281" s="100"/>
      <c r="E281" s="100"/>
      <c r="F281" s="100"/>
      <c r="G281" s="100"/>
      <c r="H281" s="100"/>
      <c r="I281" s="100"/>
      <c r="J281" s="100"/>
      <c r="K281" s="100"/>
      <c r="L281" s="100"/>
      <c r="M281" s="100"/>
      <c r="N281" s="100"/>
      <c r="O281" s="92">
        <v>7.2684656076554693E-2</v>
      </c>
      <c r="P281" s="92"/>
      <c r="Q281" s="92"/>
      <c r="R281" s="92"/>
      <c r="S281" s="92"/>
      <c r="T281" s="92"/>
      <c r="U281" s="92"/>
      <c r="V281" s="92"/>
      <c r="W281" s="92"/>
      <c r="X281" s="92"/>
      <c r="Y281" s="92"/>
      <c r="Z281" s="94">
        <v>31415</v>
      </c>
      <c r="AA281" s="94"/>
      <c r="AB281" s="94"/>
      <c r="AC281" s="94"/>
      <c r="AD281" s="94"/>
      <c r="AE281" s="94"/>
      <c r="AF281" s="94"/>
      <c r="AG281" s="94"/>
      <c r="AH281" s="94"/>
      <c r="AI281" s="94"/>
      <c r="AJ281" s="92">
        <v>0.10824994486712999</v>
      </c>
      <c r="AK281" s="92"/>
      <c r="AL281" s="92"/>
      <c r="AM281" s="92"/>
      <c r="AN281" s="92"/>
      <c r="AO281" s="92"/>
      <c r="AP281" s="92"/>
      <c r="AQ281" s="92"/>
      <c r="AR281" s="92"/>
      <c r="AS281" s="92"/>
    </row>
    <row r="282" spans="2:47" s="1" customFormat="1" ht="11.1" customHeight="1" x14ac:dyDescent="0.15">
      <c r="B282" s="12" t="s">
        <v>1169</v>
      </c>
      <c r="C282" s="100">
        <v>2004665148.4000199</v>
      </c>
      <c r="D282" s="100"/>
      <c r="E282" s="100"/>
      <c r="F282" s="100"/>
      <c r="G282" s="100"/>
      <c r="H282" s="100"/>
      <c r="I282" s="100"/>
      <c r="J282" s="100"/>
      <c r="K282" s="100"/>
      <c r="L282" s="100"/>
      <c r="M282" s="100"/>
      <c r="N282" s="100"/>
      <c r="O282" s="92">
        <v>9.3689566460982796E-2</v>
      </c>
      <c r="P282" s="92"/>
      <c r="Q282" s="92"/>
      <c r="R282" s="92"/>
      <c r="S282" s="92"/>
      <c r="T282" s="92"/>
      <c r="U282" s="92"/>
      <c r="V282" s="92"/>
      <c r="W282" s="92"/>
      <c r="X282" s="92"/>
      <c r="Y282" s="92"/>
      <c r="Z282" s="94">
        <v>33846</v>
      </c>
      <c r="AA282" s="94"/>
      <c r="AB282" s="94"/>
      <c r="AC282" s="94"/>
      <c r="AD282" s="94"/>
      <c r="AE282" s="94"/>
      <c r="AF282" s="94"/>
      <c r="AG282" s="94"/>
      <c r="AH282" s="94"/>
      <c r="AI282" s="94"/>
      <c r="AJ282" s="92">
        <v>0.11662669533575901</v>
      </c>
      <c r="AK282" s="92"/>
      <c r="AL282" s="92"/>
      <c r="AM282" s="92"/>
      <c r="AN282" s="92"/>
      <c r="AO282" s="92"/>
      <c r="AP282" s="92"/>
      <c r="AQ282" s="92"/>
      <c r="AR282" s="92"/>
      <c r="AS282" s="92"/>
    </row>
    <row r="283" spans="2:47" s="1" customFormat="1" ht="11.1" customHeight="1" x14ac:dyDescent="0.15">
      <c r="B283" s="12" t="s">
        <v>1168</v>
      </c>
      <c r="C283" s="100">
        <v>2429148230.0799899</v>
      </c>
      <c r="D283" s="100"/>
      <c r="E283" s="100"/>
      <c r="F283" s="100"/>
      <c r="G283" s="100"/>
      <c r="H283" s="100"/>
      <c r="I283" s="100"/>
      <c r="J283" s="100"/>
      <c r="K283" s="100"/>
      <c r="L283" s="100"/>
      <c r="M283" s="100"/>
      <c r="N283" s="100"/>
      <c r="O283" s="92">
        <v>0.11352810953355499</v>
      </c>
      <c r="P283" s="92"/>
      <c r="Q283" s="92"/>
      <c r="R283" s="92"/>
      <c r="S283" s="92"/>
      <c r="T283" s="92"/>
      <c r="U283" s="92"/>
      <c r="V283" s="92"/>
      <c r="W283" s="92"/>
      <c r="X283" s="92"/>
      <c r="Y283" s="92"/>
      <c r="Z283" s="94">
        <v>35446</v>
      </c>
      <c r="AA283" s="94"/>
      <c r="AB283" s="94"/>
      <c r="AC283" s="94"/>
      <c r="AD283" s="94"/>
      <c r="AE283" s="94"/>
      <c r="AF283" s="94"/>
      <c r="AG283" s="94"/>
      <c r="AH283" s="94"/>
      <c r="AI283" s="94"/>
      <c r="AJ283" s="92">
        <v>0.122139982357482</v>
      </c>
      <c r="AK283" s="92"/>
      <c r="AL283" s="92"/>
      <c r="AM283" s="92"/>
      <c r="AN283" s="92"/>
      <c r="AO283" s="92"/>
      <c r="AP283" s="92"/>
      <c r="AQ283" s="92"/>
      <c r="AR283" s="92"/>
      <c r="AS283" s="92"/>
    </row>
    <row r="284" spans="2:47" s="1" customFormat="1" ht="11.1" customHeight="1" x14ac:dyDescent="0.15">
      <c r="B284" s="12" t="s">
        <v>1167</v>
      </c>
      <c r="C284" s="100">
        <v>2806830797.8499999</v>
      </c>
      <c r="D284" s="100"/>
      <c r="E284" s="100"/>
      <c r="F284" s="100"/>
      <c r="G284" s="100"/>
      <c r="H284" s="100"/>
      <c r="I284" s="100"/>
      <c r="J284" s="100"/>
      <c r="K284" s="100"/>
      <c r="L284" s="100"/>
      <c r="M284" s="100"/>
      <c r="N284" s="100"/>
      <c r="O284" s="92">
        <v>0.13117939461848999</v>
      </c>
      <c r="P284" s="92"/>
      <c r="Q284" s="92"/>
      <c r="R284" s="92"/>
      <c r="S284" s="92"/>
      <c r="T284" s="92"/>
      <c r="U284" s="92"/>
      <c r="V284" s="92"/>
      <c r="W284" s="92"/>
      <c r="X284" s="92"/>
      <c r="Y284" s="92"/>
      <c r="Z284" s="94">
        <v>35924</v>
      </c>
      <c r="AA284" s="94"/>
      <c r="AB284" s="94"/>
      <c r="AC284" s="94"/>
      <c r="AD284" s="94"/>
      <c r="AE284" s="94"/>
      <c r="AF284" s="94"/>
      <c r="AG284" s="94"/>
      <c r="AH284" s="94"/>
      <c r="AI284" s="94"/>
      <c r="AJ284" s="92">
        <v>0.123787076855221</v>
      </c>
      <c r="AK284" s="92"/>
      <c r="AL284" s="92"/>
      <c r="AM284" s="92"/>
      <c r="AN284" s="92"/>
      <c r="AO284" s="92"/>
      <c r="AP284" s="92"/>
      <c r="AQ284" s="92"/>
      <c r="AR284" s="92"/>
      <c r="AS284" s="92"/>
    </row>
    <row r="285" spans="2:47" s="1" customFormat="1" ht="11.1" customHeight="1" x14ac:dyDescent="0.15">
      <c r="B285" s="12" t="s">
        <v>1166</v>
      </c>
      <c r="C285" s="100">
        <v>3343756311.5499902</v>
      </c>
      <c r="D285" s="100"/>
      <c r="E285" s="100"/>
      <c r="F285" s="100"/>
      <c r="G285" s="100"/>
      <c r="H285" s="100"/>
      <c r="I285" s="100"/>
      <c r="J285" s="100"/>
      <c r="K285" s="100"/>
      <c r="L285" s="100"/>
      <c r="M285" s="100"/>
      <c r="N285" s="100"/>
      <c r="O285" s="92">
        <v>0.15627302117280101</v>
      </c>
      <c r="P285" s="92"/>
      <c r="Q285" s="92"/>
      <c r="R285" s="92"/>
      <c r="S285" s="92"/>
      <c r="T285" s="92"/>
      <c r="U285" s="92"/>
      <c r="V285" s="92"/>
      <c r="W285" s="92"/>
      <c r="X285" s="92"/>
      <c r="Y285" s="92"/>
      <c r="Z285" s="94">
        <v>36527</v>
      </c>
      <c r="AA285" s="94"/>
      <c r="AB285" s="94"/>
      <c r="AC285" s="94"/>
      <c r="AD285" s="94"/>
      <c r="AE285" s="94"/>
      <c r="AF285" s="94"/>
      <c r="AG285" s="94"/>
      <c r="AH285" s="94"/>
      <c r="AI285" s="94"/>
      <c r="AJ285" s="92">
        <v>0.12586489690153299</v>
      </c>
      <c r="AK285" s="92"/>
      <c r="AL285" s="92"/>
      <c r="AM285" s="92"/>
      <c r="AN285" s="92"/>
      <c r="AO285" s="92"/>
      <c r="AP285" s="92"/>
      <c r="AQ285" s="92"/>
      <c r="AR285" s="92"/>
      <c r="AS285" s="92"/>
    </row>
    <row r="286" spans="2:47" s="1" customFormat="1" ht="11.1" customHeight="1" x14ac:dyDescent="0.15">
      <c r="B286" s="12" t="s">
        <v>1165</v>
      </c>
      <c r="C286" s="100">
        <v>3596051603.5299902</v>
      </c>
      <c r="D286" s="100"/>
      <c r="E286" s="100"/>
      <c r="F286" s="100"/>
      <c r="G286" s="100"/>
      <c r="H286" s="100"/>
      <c r="I286" s="100"/>
      <c r="J286" s="100"/>
      <c r="K286" s="100"/>
      <c r="L286" s="100"/>
      <c r="M286" s="100"/>
      <c r="N286" s="100"/>
      <c r="O286" s="92">
        <v>0.168064235553227</v>
      </c>
      <c r="P286" s="92"/>
      <c r="Q286" s="92"/>
      <c r="R286" s="92"/>
      <c r="S286" s="92"/>
      <c r="T286" s="92"/>
      <c r="U286" s="92"/>
      <c r="V286" s="92"/>
      <c r="W286" s="92"/>
      <c r="X286" s="92"/>
      <c r="Y286" s="92"/>
      <c r="Z286" s="94">
        <v>31821</v>
      </c>
      <c r="AA286" s="94"/>
      <c r="AB286" s="94"/>
      <c r="AC286" s="94"/>
      <c r="AD286" s="94"/>
      <c r="AE286" s="94"/>
      <c r="AF286" s="94"/>
      <c r="AG286" s="94"/>
      <c r="AH286" s="94"/>
      <c r="AI286" s="94"/>
      <c r="AJ286" s="92">
        <v>0.10964894144889201</v>
      </c>
      <c r="AK286" s="92"/>
      <c r="AL286" s="92"/>
      <c r="AM286" s="92"/>
      <c r="AN286" s="92"/>
      <c r="AO286" s="92"/>
      <c r="AP286" s="92"/>
      <c r="AQ286" s="92"/>
      <c r="AR286" s="92"/>
      <c r="AS286" s="92"/>
    </row>
    <row r="287" spans="2:47" s="1" customFormat="1" ht="11.1" customHeight="1" x14ac:dyDescent="0.15">
      <c r="B287" s="12" t="s">
        <v>1164</v>
      </c>
      <c r="C287" s="100">
        <v>2077726481.53</v>
      </c>
      <c r="D287" s="100"/>
      <c r="E287" s="100"/>
      <c r="F287" s="100"/>
      <c r="G287" s="100"/>
      <c r="H287" s="100"/>
      <c r="I287" s="100"/>
      <c r="J287" s="100"/>
      <c r="K287" s="100"/>
      <c r="L287" s="100"/>
      <c r="M287" s="100"/>
      <c r="N287" s="100"/>
      <c r="O287" s="92">
        <v>9.7104144018472394E-2</v>
      </c>
      <c r="P287" s="92"/>
      <c r="Q287" s="92"/>
      <c r="R287" s="92"/>
      <c r="S287" s="92"/>
      <c r="T287" s="92"/>
      <c r="U287" s="92"/>
      <c r="V287" s="92"/>
      <c r="W287" s="92"/>
      <c r="X287" s="92"/>
      <c r="Y287" s="92"/>
      <c r="Z287" s="94">
        <v>14721</v>
      </c>
      <c r="AA287" s="94"/>
      <c r="AB287" s="94"/>
      <c r="AC287" s="94"/>
      <c r="AD287" s="94"/>
      <c r="AE287" s="94"/>
      <c r="AF287" s="94"/>
      <c r="AG287" s="94"/>
      <c r="AH287" s="94"/>
      <c r="AI287" s="94"/>
      <c r="AJ287" s="92">
        <v>5.0725686404234201E-2</v>
      </c>
      <c r="AK287" s="92"/>
      <c r="AL287" s="92"/>
      <c r="AM287" s="92"/>
      <c r="AN287" s="92"/>
      <c r="AO287" s="92"/>
      <c r="AP287" s="92"/>
      <c r="AQ287" s="92"/>
      <c r="AR287" s="92"/>
      <c r="AS287" s="92"/>
    </row>
    <row r="288" spans="2:47" s="1" customFormat="1" ht="11.1" customHeight="1" x14ac:dyDescent="0.15">
      <c r="B288" s="12" t="s">
        <v>1163</v>
      </c>
      <c r="C288" s="100">
        <v>835142744.73999906</v>
      </c>
      <c r="D288" s="100"/>
      <c r="E288" s="100"/>
      <c r="F288" s="100"/>
      <c r="G288" s="100"/>
      <c r="H288" s="100"/>
      <c r="I288" s="100"/>
      <c r="J288" s="100"/>
      <c r="K288" s="100"/>
      <c r="L288" s="100"/>
      <c r="M288" s="100"/>
      <c r="N288" s="100"/>
      <c r="O288" s="92">
        <v>3.9031038051504201E-2</v>
      </c>
      <c r="P288" s="92"/>
      <c r="Q288" s="92"/>
      <c r="R288" s="92"/>
      <c r="S288" s="92"/>
      <c r="T288" s="92"/>
      <c r="U288" s="92"/>
      <c r="V288" s="92"/>
      <c r="W288" s="92"/>
      <c r="X288" s="92"/>
      <c r="Y288" s="92"/>
      <c r="Z288" s="94">
        <v>5345</v>
      </c>
      <c r="AA288" s="94"/>
      <c r="AB288" s="94"/>
      <c r="AC288" s="94"/>
      <c r="AD288" s="94"/>
      <c r="AE288" s="94"/>
      <c r="AF288" s="94"/>
      <c r="AG288" s="94"/>
      <c r="AH288" s="94"/>
      <c r="AI288" s="94"/>
      <c r="AJ288" s="92">
        <v>1.8417824456941199E-2</v>
      </c>
      <c r="AK288" s="92"/>
      <c r="AL288" s="92"/>
      <c r="AM288" s="92"/>
      <c r="AN288" s="92"/>
      <c r="AO288" s="92"/>
      <c r="AP288" s="92"/>
      <c r="AQ288" s="92"/>
      <c r="AR288" s="92"/>
      <c r="AS288" s="92"/>
    </row>
    <row r="289" spans="2:47" s="1" customFormat="1" ht="11.1" customHeight="1" x14ac:dyDescent="0.15">
      <c r="B289" s="12" t="s">
        <v>1162</v>
      </c>
      <c r="C289" s="100">
        <v>149568039.50999999</v>
      </c>
      <c r="D289" s="100"/>
      <c r="E289" s="100"/>
      <c r="F289" s="100"/>
      <c r="G289" s="100"/>
      <c r="H289" s="100"/>
      <c r="I289" s="100"/>
      <c r="J289" s="100"/>
      <c r="K289" s="100"/>
      <c r="L289" s="100"/>
      <c r="M289" s="100"/>
      <c r="N289" s="100"/>
      <c r="O289" s="92">
        <v>6.9901772818743097E-3</v>
      </c>
      <c r="P289" s="92"/>
      <c r="Q289" s="92"/>
      <c r="R289" s="92"/>
      <c r="S289" s="92"/>
      <c r="T289" s="92"/>
      <c r="U289" s="92"/>
      <c r="V289" s="92"/>
      <c r="W289" s="92"/>
      <c r="X289" s="92"/>
      <c r="Y289" s="92"/>
      <c r="Z289" s="94">
        <v>1386</v>
      </c>
      <c r="AA289" s="94"/>
      <c r="AB289" s="94"/>
      <c r="AC289" s="94"/>
      <c r="AD289" s="94"/>
      <c r="AE289" s="94"/>
      <c r="AF289" s="94"/>
      <c r="AG289" s="94"/>
      <c r="AH289" s="94"/>
      <c r="AI289" s="94"/>
      <c r="AJ289" s="92">
        <v>4.7758848825669902E-3</v>
      </c>
      <c r="AK289" s="92"/>
      <c r="AL289" s="92"/>
      <c r="AM289" s="92"/>
      <c r="AN289" s="92"/>
      <c r="AO289" s="92"/>
      <c r="AP289" s="92"/>
      <c r="AQ289" s="92"/>
      <c r="AR289" s="92"/>
      <c r="AS289" s="92"/>
    </row>
    <row r="290" spans="2:47" s="1" customFormat="1" ht="11.1" customHeight="1" x14ac:dyDescent="0.15">
      <c r="B290" s="12" t="s">
        <v>1161</v>
      </c>
      <c r="C290" s="100">
        <v>113093826.42</v>
      </c>
      <c r="D290" s="100"/>
      <c r="E290" s="100"/>
      <c r="F290" s="100"/>
      <c r="G290" s="100"/>
      <c r="H290" s="100"/>
      <c r="I290" s="100"/>
      <c r="J290" s="100"/>
      <c r="K290" s="100"/>
      <c r="L290" s="100"/>
      <c r="M290" s="100"/>
      <c r="N290" s="100"/>
      <c r="O290" s="92">
        <v>5.2855268996720699E-3</v>
      </c>
      <c r="P290" s="92"/>
      <c r="Q290" s="92"/>
      <c r="R290" s="92"/>
      <c r="S290" s="92"/>
      <c r="T290" s="92"/>
      <c r="U290" s="92"/>
      <c r="V290" s="92"/>
      <c r="W290" s="92"/>
      <c r="X290" s="92"/>
      <c r="Y290" s="92"/>
      <c r="Z290" s="94">
        <v>1066</v>
      </c>
      <c r="AA290" s="94"/>
      <c r="AB290" s="94"/>
      <c r="AC290" s="94"/>
      <c r="AD290" s="94"/>
      <c r="AE290" s="94"/>
      <c r="AF290" s="94"/>
      <c r="AG290" s="94"/>
      <c r="AH290" s="94"/>
      <c r="AI290" s="94"/>
      <c r="AJ290" s="92">
        <v>3.67322747822252E-3</v>
      </c>
      <c r="AK290" s="92"/>
      <c r="AL290" s="92"/>
      <c r="AM290" s="92"/>
      <c r="AN290" s="92"/>
      <c r="AO290" s="92"/>
      <c r="AP290" s="92"/>
      <c r="AQ290" s="92"/>
      <c r="AR290" s="92"/>
      <c r="AS290" s="92"/>
    </row>
    <row r="291" spans="2:47" s="1" customFormat="1" ht="11.1" customHeight="1" x14ac:dyDescent="0.15">
      <c r="B291" s="12" t="s">
        <v>1160</v>
      </c>
      <c r="C291" s="100">
        <v>331062935.43000001</v>
      </c>
      <c r="D291" s="100"/>
      <c r="E291" s="100"/>
      <c r="F291" s="100"/>
      <c r="G291" s="100"/>
      <c r="H291" s="100"/>
      <c r="I291" s="100"/>
      <c r="J291" s="100"/>
      <c r="K291" s="100"/>
      <c r="L291" s="100"/>
      <c r="M291" s="100"/>
      <c r="N291" s="100"/>
      <c r="O291" s="92">
        <v>1.54724807364924E-2</v>
      </c>
      <c r="P291" s="92"/>
      <c r="Q291" s="92"/>
      <c r="R291" s="92"/>
      <c r="S291" s="92"/>
      <c r="T291" s="92"/>
      <c r="U291" s="92"/>
      <c r="V291" s="92"/>
      <c r="W291" s="92"/>
      <c r="X291" s="92"/>
      <c r="Y291" s="92"/>
      <c r="Z291" s="94">
        <v>2675</v>
      </c>
      <c r="AA291" s="94"/>
      <c r="AB291" s="94"/>
      <c r="AC291" s="94"/>
      <c r="AD291" s="94"/>
      <c r="AE291" s="94"/>
      <c r="AF291" s="94"/>
      <c r="AG291" s="94"/>
      <c r="AH291" s="94"/>
      <c r="AI291" s="94"/>
      <c r="AJ291" s="92">
        <v>9.2175267394420494E-3</v>
      </c>
      <c r="AK291" s="92"/>
      <c r="AL291" s="92"/>
      <c r="AM291" s="92"/>
      <c r="AN291" s="92"/>
      <c r="AO291" s="92"/>
      <c r="AP291" s="92"/>
      <c r="AQ291" s="92"/>
      <c r="AR291" s="92"/>
      <c r="AS291" s="92"/>
    </row>
    <row r="292" spans="2:47" s="1" customFormat="1" ht="12.75" customHeight="1" x14ac:dyDescent="0.15">
      <c r="B292" s="49"/>
      <c r="C292" s="103">
        <v>21396887872.619999</v>
      </c>
      <c r="D292" s="103"/>
      <c r="E292" s="103"/>
      <c r="F292" s="103"/>
      <c r="G292" s="103"/>
      <c r="H292" s="103"/>
      <c r="I292" s="103"/>
      <c r="J292" s="103"/>
      <c r="K292" s="103"/>
      <c r="L292" s="103"/>
      <c r="M292" s="103"/>
      <c r="N292" s="103"/>
      <c r="O292" s="93">
        <v>1</v>
      </c>
      <c r="P292" s="93"/>
      <c r="Q292" s="93"/>
      <c r="R292" s="93"/>
      <c r="S292" s="93"/>
      <c r="T292" s="93"/>
      <c r="U292" s="93"/>
      <c r="V292" s="93"/>
      <c r="W292" s="93"/>
      <c r="X292" s="93"/>
      <c r="Y292" s="93"/>
      <c r="Z292" s="95">
        <v>290208</v>
      </c>
      <c r="AA292" s="95"/>
      <c r="AB292" s="95"/>
      <c r="AC292" s="95"/>
      <c r="AD292" s="95"/>
      <c r="AE292" s="95"/>
      <c r="AF292" s="95"/>
      <c r="AG292" s="95"/>
      <c r="AH292" s="95"/>
      <c r="AI292" s="95"/>
      <c r="AJ292" s="93">
        <v>1</v>
      </c>
      <c r="AK292" s="93"/>
      <c r="AL292" s="93"/>
      <c r="AM292" s="93"/>
      <c r="AN292" s="93"/>
      <c r="AO292" s="93"/>
      <c r="AP292" s="93"/>
      <c r="AQ292" s="93"/>
      <c r="AR292" s="93"/>
      <c r="AS292" s="93"/>
    </row>
    <row r="293" spans="2:47" s="1" customFormat="1" ht="9" customHeight="1" x14ac:dyDescent="0.15"/>
    <row r="294" spans="2:47" s="1" customFormat="1" ht="19.2" customHeight="1" x14ac:dyDescent="0.15">
      <c r="B294" s="85" t="s">
        <v>1159</v>
      </c>
      <c r="C294" s="85"/>
      <c r="D294" s="85"/>
      <c r="E294" s="85"/>
      <c r="F294" s="85"/>
      <c r="G294" s="85"/>
      <c r="H294" s="85"/>
      <c r="I294" s="85"/>
      <c r="J294" s="85"/>
      <c r="K294" s="85"/>
      <c r="L294" s="85"/>
      <c r="M294" s="85"/>
      <c r="N294" s="85"/>
      <c r="O294" s="85"/>
      <c r="P294" s="85"/>
      <c r="Q294" s="85"/>
      <c r="R294" s="85"/>
      <c r="S294" s="85"/>
      <c r="T294" s="85"/>
      <c r="U294" s="85"/>
      <c r="V294" s="85"/>
      <c r="W294" s="85"/>
      <c r="X294" s="85"/>
      <c r="Y294" s="85"/>
      <c r="Z294" s="85"/>
      <c r="AA294" s="85"/>
      <c r="AB294" s="85"/>
      <c r="AC294" s="85"/>
      <c r="AD294" s="85"/>
      <c r="AE294" s="85"/>
      <c r="AF294" s="85"/>
      <c r="AG294" s="85"/>
      <c r="AH294" s="85"/>
      <c r="AI294" s="85"/>
      <c r="AJ294" s="85"/>
      <c r="AK294" s="85"/>
      <c r="AL294" s="85"/>
      <c r="AM294" s="85"/>
      <c r="AN294" s="85"/>
      <c r="AO294" s="85"/>
      <c r="AP294" s="85"/>
      <c r="AQ294" s="85"/>
      <c r="AR294" s="85"/>
      <c r="AS294" s="85"/>
      <c r="AT294" s="85"/>
      <c r="AU294" s="85"/>
    </row>
    <row r="295" spans="2:47" s="1" customFormat="1" ht="7.95" customHeight="1" x14ac:dyDescent="0.15"/>
    <row r="296" spans="2:47" s="1" customFormat="1" ht="13.35" customHeight="1" x14ac:dyDescent="0.15">
      <c r="B296" s="101"/>
      <c r="C296" s="101"/>
      <c r="D296" s="77" t="s">
        <v>1119</v>
      </c>
      <c r="E296" s="77"/>
      <c r="F296" s="77"/>
      <c r="G296" s="77"/>
      <c r="H296" s="77"/>
      <c r="I296" s="77"/>
      <c r="J296" s="77"/>
      <c r="K296" s="77"/>
      <c r="L296" s="77"/>
      <c r="M296" s="77"/>
      <c r="N296" s="77"/>
      <c r="O296" s="77"/>
      <c r="P296" s="77" t="s">
        <v>1117</v>
      </c>
      <c r="Q296" s="77"/>
      <c r="R296" s="77"/>
      <c r="S296" s="77"/>
      <c r="T296" s="77"/>
      <c r="U296" s="77"/>
      <c r="V296" s="77"/>
      <c r="W296" s="77"/>
      <c r="X296" s="77"/>
      <c r="Y296" s="77"/>
      <c r="Z296" s="77"/>
      <c r="AA296" s="77" t="s">
        <v>1118</v>
      </c>
      <c r="AB296" s="77"/>
      <c r="AC296" s="77"/>
      <c r="AD296" s="77"/>
      <c r="AE296" s="77"/>
      <c r="AF296" s="77"/>
      <c r="AG296" s="77"/>
      <c r="AH296" s="77"/>
      <c r="AI296" s="77"/>
      <c r="AJ296" s="77"/>
      <c r="AK296" s="77" t="s">
        <v>1117</v>
      </c>
      <c r="AL296" s="77"/>
      <c r="AM296" s="77"/>
      <c r="AN296" s="77"/>
      <c r="AO296" s="77"/>
      <c r="AP296" s="77"/>
      <c r="AQ296" s="77"/>
      <c r="AR296" s="77"/>
      <c r="AS296" s="77"/>
      <c r="AT296" s="98"/>
      <c r="AU296" s="98"/>
    </row>
    <row r="297" spans="2:47" s="1" customFormat="1" ht="11.1" customHeight="1" x14ac:dyDescent="0.15">
      <c r="B297" s="99" t="s">
        <v>1158</v>
      </c>
      <c r="C297" s="99"/>
      <c r="D297" s="100">
        <v>142596585.80999899</v>
      </c>
      <c r="E297" s="100"/>
      <c r="F297" s="100"/>
      <c r="G297" s="100"/>
      <c r="H297" s="100"/>
      <c r="I297" s="100"/>
      <c r="J297" s="100"/>
      <c r="K297" s="100"/>
      <c r="L297" s="100"/>
      <c r="M297" s="100"/>
      <c r="N297" s="100"/>
      <c r="O297" s="100"/>
      <c r="P297" s="92">
        <v>6.66436103506761E-3</v>
      </c>
      <c r="Q297" s="92"/>
      <c r="R297" s="92"/>
      <c r="S297" s="92"/>
      <c r="T297" s="92"/>
      <c r="U297" s="92"/>
      <c r="V297" s="92"/>
      <c r="W297" s="92"/>
      <c r="X297" s="92"/>
      <c r="Y297" s="92"/>
      <c r="Z297" s="92"/>
      <c r="AA297" s="94">
        <v>16683</v>
      </c>
      <c r="AB297" s="94"/>
      <c r="AC297" s="94"/>
      <c r="AD297" s="94"/>
      <c r="AE297" s="94"/>
      <c r="AF297" s="94"/>
      <c r="AG297" s="94"/>
      <c r="AH297" s="94"/>
      <c r="AI297" s="94"/>
      <c r="AJ297" s="94"/>
      <c r="AK297" s="92">
        <v>5.7486354614621198E-2</v>
      </c>
      <c r="AL297" s="92"/>
      <c r="AM297" s="92"/>
      <c r="AN297" s="92"/>
      <c r="AO297" s="92"/>
      <c r="AP297" s="92"/>
      <c r="AQ297" s="92"/>
      <c r="AR297" s="92"/>
      <c r="AS297" s="92"/>
      <c r="AT297" s="96">
        <v>1</v>
      </c>
      <c r="AU297" s="96"/>
    </row>
    <row r="298" spans="2:47" s="1" customFormat="1" ht="11.1" customHeight="1" x14ac:dyDescent="0.15">
      <c r="B298" s="99" t="s">
        <v>1157</v>
      </c>
      <c r="C298" s="99"/>
      <c r="D298" s="100">
        <v>488968080.72999901</v>
      </c>
      <c r="E298" s="100"/>
      <c r="F298" s="100"/>
      <c r="G298" s="100"/>
      <c r="H298" s="100"/>
      <c r="I298" s="100"/>
      <c r="J298" s="100"/>
      <c r="K298" s="100"/>
      <c r="L298" s="100"/>
      <c r="M298" s="100"/>
      <c r="N298" s="100"/>
      <c r="O298" s="100"/>
      <c r="P298" s="92">
        <v>2.28522990652157E-2</v>
      </c>
      <c r="Q298" s="92"/>
      <c r="R298" s="92"/>
      <c r="S298" s="92"/>
      <c r="T298" s="92"/>
      <c r="U298" s="92"/>
      <c r="V298" s="92"/>
      <c r="W298" s="92"/>
      <c r="X298" s="92"/>
      <c r="Y298" s="92"/>
      <c r="Z298" s="92"/>
      <c r="AA298" s="94">
        <v>19706</v>
      </c>
      <c r="AB298" s="94"/>
      <c r="AC298" s="94"/>
      <c r="AD298" s="94"/>
      <c r="AE298" s="94"/>
      <c r="AF298" s="94"/>
      <c r="AG298" s="94"/>
      <c r="AH298" s="94"/>
      <c r="AI298" s="94"/>
      <c r="AJ298" s="94"/>
      <c r="AK298" s="92">
        <v>6.7903021281287904E-2</v>
      </c>
      <c r="AL298" s="92"/>
      <c r="AM298" s="92"/>
      <c r="AN298" s="92"/>
      <c r="AO298" s="92"/>
      <c r="AP298" s="92"/>
      <c r="AQ298" s="92"/>
      <c r="AR298" s="92"/>
      <c r="AS298" s="92"/>
      <c r="AT298" s="96">
        <v>2</v>
      </c>
      <c r="AU298" s="96"/>
    </row>
    <row r="299" spans="2:47" s="1" customFormat="1" ht="11.1" customHeight="1" x14ac:dyDescent="0.15">
      <c r="B299" s="99" t="s">
        <v>1156</v>
      </c>
      <c r="C299" s="99"/>
      <c r="D299" s="100">
        <v>1171861538.5899999</v>
      </c>
      <c r="E299" s="100"/>
      <c r="F299" s="100"/>
      <c r="G299" s="100"/>
      <c r="H299" s="100"/>
      <c r="I299" s="100"/>
      <c r="J299" s="100"/>
      <c r="K299" s="100"/>
      <c r="L299" s="100"/>
      <c r="M299" s="100"/>
      <c r="N299" s="100"/>
      <c r="O299" s="100"/>
      <c r="P299" s="92">
        <v>5.4767849678248798E-2</v>
      </c>
      <c r="Q299" s="92"/>
      <c r="R299" s="92"/>
      <c r="S299" s="92"/>
      <c r="T299" s="92"/>
      <c r="U299" s="92"/>
      <c r="V299" s="92"/>
      <c r="W299" s="92"/>
      <c r="X299" s="92"/>
      <c r="Y299" s="92"/>
      <c r="Z299" s="92"/>
      <c r="AA299" s="94">
        <v>27163</v>
      </c>
      <c r="AB299" s="94"/>
      <c r="AC299" s="94"/>
      <c r="AD299" s="94"/>
      <c r="AE299" s="94"/>
      <c r="AF299" s="94"/>
      <c r="AG299" s="94"/>
      <c r="AH299" s="94"/>
      <c r="AI299" s="94"/>
      <c r="AJ299" s="94"/>
      <c r="AK299" s="92">
        <v>9.3598384606902604E-2</v>
      </c>
      <c r="AL299" s="92"/>
      <c r="AM299" s="92"/>
      <c r="AN299" s="92"/>
      <c r="AO299" s="92"/>
      <c r="AP299" s="92"/>
      <c r="AQ299" s="92"/>
      <c r="AR299" s="92"/>
      <c r="AS299" s="92"/>
      <c r="AT299" s="96">
        <v>3</v>
      </c>
      <c r="AU299" s="96"/>
    </row>
    <row r="300" spans="2:47" s="1" customFormat="1" ht="11.1" customHeight="1" x14ac:dyDescent="0.15">
      <c r="B300" s="99" t="s">
        <v>1155</v>
      </c>
      <c r="C300" s="99"/>
      <c r="D300" s="100">
        <v>2433845142.68999</v>
      </c>
      <c r="E300" s="100"/>
      <c r="F300" s="100"/>
      <c r="G300" s="100"/>
      <c r="H300" s="100"/>
      <c r="I300" s="100"/>
      <c r="J300" s="100"/>
      <c r="K300" s="100"/>
      <c r="L300" s="100"/>
      <c r="M300" s="100"/>
      <c r="N300" s="100"/>
      <c r="O300" s="100"/>
      <c r="P300" s="92">
        <v>0.113747623354348</v>
      </c>
      <c r="Q300" s="92"/>
      <c r="R300" s="92"/>
      <c r="S300" s="92"/>
      <c r="T300" s="92"/>
      <c r="U300" s="92"/>
      <c r="V300" s="92"/>
      <c r="W300" s="92"/>
      <c r="X300" s="92"/>
      <c r="Y300" s="92"/>
      <c r="Z300" s="92"/>
      <c r="AA300" s="94">
        <v>37784</v>
      </c>
      <c r="AB300" s="94"/>
      <c r="AC300" s="94"/>
      <c r="AD300" s="94"/>
      <c r="AE300" s="94"/>
      <c r="AF300" s="94"/>
      <c r="AG300" s="94"/>
      <c r="AH300" s="94"/>
      <c r="AI300" s="94"/>
      <c r="AJ300" s="94"/>
      <c r="AK300" s="92">
        <v>0.13019627301797301</v>
      </c>
      <c r="AL300" s="92"/>
      <c r="AM300" s="92"/>
      <c r="AN300" s="92"/>
      <c r="AO300" s="92"/>
      <c r="AP300" s="92"/>
      <c r="AQ300" s="92"/>
      <c r="AR300" s="92"/>
      <c r="AS300" s="92"/>
      <c r="AT300" s="96">
        <v>4</v>
      </c>
      <c r="AU300" s="96"/>
    </row>
    <row r="301" spans="2:47" s="1" customFormat="1" ht="11.1" customHeight="1" x14ac:dyDescent="0.15">
      <c r="B301" s="99" t="s">
        <v>1154</v>
      </c>
      <c r="C301" s="99"/>
      <c r="D301" s="100">
        <v>3866443431.6099801</v>
      </c>
      <c r="E301" s="100"/>
      <c r="F301" s="100"/>
      <c r="G301" s="100"/>
      <c r="H301" s="100"/>
      <c r="I301" s="100"/>
      <c r="J301" s="100"/>
      <c r="K301" s="100"/>
      <c r="L301" s="100"/>
      <c r="M301" s="100"/>
      <c r="N301" s="100"/>
      <c r="O301" s="100"/>
      <c r="P301" s="92">
        <v>0.180701205456967</v>
      </c>
      <c r="Q301" s="92"/>
      <c r="R301" s="92"/>
      <c r="S301" s="92"/>
      <c r="T301" s="92"/>
      <c r="U301" s="92"/>
      <c r="V301" s="92"/>
      <c r="W301" s="92"/>
      <c r="X301" s="92"/>
      <c r="Y301" s="92"/>
      <c r="Z301" s="92"/>
      <c r="AA301" s="94">
        <v>41265</v>
      </c>
      <c r="AB301" s="94"/>
      <c r="AC301" s="94"/>
      <c r="AD301" s="94"/>
      <c r="AE301" s="94"/>
      <c r="AF301" s="94"/>
      <c r="AG301" s="94"/>
      <c r="AH301" s="94"/>
      <c r="AI301" s="94"/>
      <c r="AJ301" s="94"/>
      <c r="AK301" s="92">
        <v>0.14219111809460799</v>
      </c>
      <c r="AL301" s="92"/>
      <c r="AM301" s="92"/>
      <c r="AN301" s="92"/>
      <c r="AO301" s="92"/>
      <c r="AP301" s="92"/>
      <c r="AQ301" s="92"/>
      <c r="AR301" s="92"/>
      <c r="AS301" s="92"/>
      <c r="AT301" s="96">
        <v>5</v>
      </c>
      <c r="AU301" s="96"/>
    </row>
    <row r="302" spans="2:47" s="1" customFormat="1" ht="11.1" customHeight="1" x14ac:dyDescent="0.15">
      <c r="B302" s="99" t="s">
        <v>1153</v>
      </c>
      <c r="C302" s="99"/>
      <c r="D302" s="100">
        <v>930348145.66999996</v>
      </c>
      <c r="E302" s="100"/>
      <c r="F302" s="100"/>
      <c r="G302" s="100"/>
      <c r="H302" s="100"/>
      <c r="I302" s="100"/>
      <c r="J302" s="100"/>
      <c r="K302" s="100"/>
      <c r="L302" s="100"/>
      <c r="M302" s="100"/>
      <c r="N302" s="100"/>
      <c r="O302" s="100"/>
      <c r="P302" s="92">
        <v>4.3480535637170803E-2</v>
      </c>
      <c r="Q302" s="92"/>
      <c r="R302" s="92"/>
      <c r="S302" s="92"/>
      <c r="T302" s="92"/>
      <c r="U302" s="92"/>
      <c r="V302" s="92"/>
      <c r="W302" s="92"/>
      <c r="X302" s="92"/>
      <c r="Y302" s="92"/>
      <c r="Z302" s="92"/>
      <c r="AA302" s="94">
        <v>17636</v>
      </c>
      <c r="AB302" s="94"/>
      <c r="AC302" s="94"/>
      <c r="AD302" s="94"/>
      <c r="AE302" s="94"/>
      <c r="AF302" s="94"/>
      <c r="AG302" s="94"/>
      <c r="AH302" s="94"/>
      <c r="AI302" s="94"/>
      <c r="AJ302" s="94"/>
      <c r="AK302" s="92">
        <v>6.0770206196934601E-2</v>
      </c>
      <c r="AL302" s="92"/>
      <c r="AM302" s="92"/>
      <c r="AN302" s="92"/>
      <c r="AO302" s="92"/>
      <c r="AP302" s="92"/>
      <c r="AQ302" s="92"/>
      <c r="AR302" s="92"/>
      <c r="AS302" s="92"/>
      <c r="AT302" s="96">
        <v>6</v>
      </c>
      <c r="AU302" s="96"/>
    </row>
    <row r="303" spans="2:47" s="1" customFormat="1" ht="11.1" customHeight="1" x14ac:dyDescent="0.15">
      <c r="B303" s="99" t="s">
        <v>1152</v>
      </c>
      <c r="C303" s="99"/>
      <c r="D303" s="100">
        <v>942824558.39999604</v>
      </c>
      <c r="E303" s="100"/>
      <c r="F303" s="100"/>
      <c r="G303" s="100"/>
      <c r="H303" s="100"/>
      <c r="I303" s="100"/>
      <c r="J303" s="100"/>
      <c r="K303" s="100"/>
      <c r="L303" s="100"/>
      <c r="M303" s="100"/>
      <c r="N303" s="100"/>
      <c r="O303" s="100"/>
      <c r="P303" s="92">
        <v>4.4063630375259399E-2</v>
      </c>
      <c r="Q303" s="92"/>
      <c r="R303" s="92"/>
      <c r="S303" s="92"/>
      <c r="T303" s="92"/>
      <c r="U303" s="92"/>
      <c r="V303" s="92"/>
      <c r="W303" s="92"/>
      <c r="X303" s="92"/>
      <c r="Y303" s="92"/>
      <c r="Z303" s="92"/>
      <c r="AA303" s="94">
        <v>16076</v>
      </c>
      <c r="AB303" s="94"/>
      <c r="AC303" s="94"/>
      <c r="AD303" s="94"/>
      <c r="AE303" s="94"/>
      <c r="AF303" s="94"/>
      <c r="AG303" s="94"/>
      <c r="AH303" s="94"/>
      <c r="AI303" s="94"/>
      <c r="AJ303" s="94"/>
      <c r="AK303" s="92">
        <v>5.5394751350755299E-2</v>
      </c>
      <c r="AL303" s="92"/>
      <c r="AM303" s="92"/>
      <c r="AN303" s="92"/>
      <c r="AO303" s="92"/>
      <c r="AP303" s="92"/>
      <c r="AQ303" s="92"/>
      <c r="AR303" s="92"/>
      <c r="AS303" s="92"/>
      <c r="AT303" s="96">
        <v>7</v>
      </c>
      <c r="AU303" s="96"/>
    </row>
    <row r="304" spans="2:47" s="1" customFormat="1" ht="11.1" customHeight="1" x14ac:dyDescent="0.15">
      <c r="B304" s="99" t="s">
        <v>1151</v>
      </c>
      <c r="C304" s="99"/>
      <c r="D304" s="100">
        <v>1164353958.1199999</v>
      </c>
      <c r="E304" s="100"/>
      <c r="F304" s="100"/>
      <c r="G304" s="100"/>
      <c r="H304" s="100"/>
      <c r="I304" s="100"/>
      <c r="J304" s="100"/>
      <c r="K304" s="100"/>
      <c r="L304" s="100"/>
      <c r="M304" s="100"/>
      <c r="N304" s="100"/>
      <c r="O304" s="100"/>
      <c r="P304" s="92">
        <v>5.4416977134788998E-2</v>
      </c>
      <c r="Q304" s="92"/>
      <c r="R304" s="92"/>
      <c r="S304" s="92"/>
      <c r="T304" s="92"/>
      <c r="U304" s="92"/>
      <c r="V304" s="92"/>
      <c r="W304" s="92"/>
      <c r="X304" s="92"/>
      <c r="Y304" s="92"/>
      <c r="Z304" s="92"/>
      <c r="AA304" s="94">
        <v>16625</v>
      </c>
      <c r="AB304" s="94"/>
      <c r="AC304" s="94"/>
      <c r="AD304" s="94"/>
      <c r="AE304" s="94"/>
      <c r="AF304" s="94"/>
      <c r="AG304" s="94"/>
      <c r="AH304" s="94"/>
      <c r="AI304" s="94"/>
      <c r="AJ304" s="94"/>
      <c r="AK304" s="92">
        <v>5.7286497960083803E-2</v>
      </c>
      <c r="AL304" s="92"/>
      <c r="AM304" s="92"/>
      <c r="AN304" s="92"/>
      <c r="AO304" s="92"/>
      <c r="AP304" s="92"/>
      <c r="AQ304" s="92"/>
      <c r="AR304" s="92"/>
      <c r="AS304" s="92"/>
      <c r="AT304" s="96">
        <v>8</v>
      </c>
      <c r="AU304" s="96"/>
    </row>
    <row r="305" spans="2:47" s="1" customFormat="1" ht="11.1" customHeight="1" x14ac:dyDescent="0.15">
      <c r="B305" s="99" t="s">
        <v>1150</v>
      </c>
      <c r="C305" s="99"/>
      <c r="D305" s="100">
        <v>1735637737.46</v>
      </c>
      <c r="E305" s="100"/>
      <c r="F305" s="100"/>
      <c r="G305" s="100"/>
      <c r="H305" s="100"/>
      <c r="I305" s="100"/>
      <c r="J305" s="100"/>
      <c r="K305" s="100"/>
      <c r="L305" s="100"/>
      <c r="M305" s="100"/>
      <c r="N305" s="100"/>
      <c r="O305" s="100"/>
      <c r="P305" s="92">
        <v>8.1116363640946501E-2</v>
      </c>
      <c r="Q305" s="92"/>
      <c r="R305" s="92"/>
      <c r="S305" s="92"/>
      <c r="T305" s="92"/>
      <c r="U305" s="92"/>
      <c r="V305" s="92"/>
      <c r="W305" s="92"/>
      <c r="X305" s="92"/>
      <c r="Y305" s="92"/>
      <c r="Z305" s="92"/>
      <c r="AA305" s="94">
        <v>18745</v>
      </c>
      <c r="AB305" s="94"/>
      <c r="AC305" s="94"/>
      <c r="AD305" s="94"/>
      <c r="AE305" s="94"/>
      <c r="AF305" s="94"/>
      <c r="AG305" s="94"/>
      <c r="AH305" s="94"/>
      <c r="AI305" s="94"/>
      <c r="AJ305" s="94"/>
      <c r="AK305" s="92">
        <v>6.4591603263865899E-2</v>
      </c>
      <c r="AL305" s="92"/>
      <c r="AM305" s="92"/>
      <c r="AN305" s="92"/>
      <c r="AO305" s="92"/>
      <c r="AP305" s="92"/>
      <c r="AQ305" s="92"/>
      <c r="AR305" s="92"/>
      <c r="AS305" s="92"/>
      <c r="AT305" s="96">
        <v>9</v>
      </c>
      <c r="AU305" s="96"/>
    </row>
    <row r="306" spans="2:47" s="1" customFormat="1" ht="11.1" customHeight="1" x14ac:dyDescent="0.15">
      <c r="B306" s="99" t="s">
        <v>1149</v>
      </c>
      <c r="C306" s="99"/>
      <c r="D306" s="100">
        <v>1642340312.8499999</v>
      </c>
      <c r="E306" s="100"/>
      <c r="F306" s="100"/>
      <c r="G306" s="100"/>
      <c r="H306" s="100"/>
      <c r="I306" s="100"/>
      <c r="J306" s="100"/>
      <c r="K306" s="100"/>
      <c r="L306" s="100"/>
      <c r="M306" s="100"/>
      <c r="N306" s="100"/>
      <c r="O306" s="100"/>
      <c r="P306" s="92">
        <v>7.6756036795032498E-2</v>
      </c>
      <c r="Q306" s="92"/>
      <c r="R306" s="92"/>
      <c r="S306" s="92"/>
      <c r="T306" s="92"/>
      <c r="U306" s="92"/>
      <c r="V306" s="92"/>
      <c r="W306" s="92"/>
      <c r="X306" s="92"/>
      <c r="Y306" s="92"/>
      <c r="Z306" s="92"/>
      <c r="AA306" s="94">
        <v>15821</v>
      </c>
      <c r="AB306" s="94"/>
      <c r="AC306" s="94"/>
      <c r="AD306" s="94"/>
      <c r="AE306" s="94"/>
      <c r="AF306" s="94"/>
      <c r="AG306" s="94"/>
      <c r="AH306" s="94"/>
      <c r="AI306" s="94"/>
      <c r="AJ306" s="94"/>
      <c r="AK306" s="92">
        <v>5.4516071231668302E-2</v>
      </c>
      <c r="AL306" s="92"/>
      <c r="AM306" s="92"/>
      <c r="AN306" s="92"/>
      <c r="AO306" s="92"/>
      <c r="AP306" s="92"/>
      <c r="AQ306" s="92"/>
      <c r="AR306" s="92"/>
      <c r="AS306" s="92"/>
      <c r="AT306" s="96">
        <v>10</v>
      </c>
      <c r="AU306" s="96"/>
    </row>
    <row r="307" spans="2:47" s="1" customFormat="1" ht="11.1" customHeight="1" x14ac:dyDescent="0.15">
      <c r="B307" s="99" t="s">
        <v>1148</v>
      </c>
      <c r="C307" s="99"/>
      <c r="D307" s="100">
        <v>3180493034.5099902</v>
      </c>
      <c r="E307" s="100"/>
      <c r="F307" s="100"/>
      <c r="G307" s="100"/>
      <c r="H307" s="100"/>
      <c r="I307" s="100"/>
      <c r="J307" s="100"/>
      <c r="K307" s="100"/>
      <c r="L307" s="100"/>
      <c r="M307" s="100"/>
      <c r="N307" s="100"/>
      <c r="O307" s="100"/>
      <c r="P307" s="92">
        <v>0.148642786439043</v>
      </c>
      <c r="Q307" s="92"/>
      <c r="R307" s="92"/>
      <c r="S307" s="92"/>
      <c r="T307" s="92"/>
      <c r="U307" s="92"/>
      <c r="V307" s="92"/>
      <c r="W307" s="92"/>
      <c r="X307" s="92"/>
      <c r="Y307" s="92"/>
      <c r="Z307" s="92"/>
      <c r="AA307" s="94">
        <v>34427</v>
      </c>
      <c r="AB307" s="94"/>
      <c r="AC307" s="94"/>
      <c r="AD307" s="94"/>
      <c r="AE307" s="94"/>
      <c r="AF307" s="94"/>
      <c r="AG307" s="94"/>
      <c r="AH307" s="94"/>
      <c r="AI307" s="94"/>
      <c r="AJ307" s="94"/>
      <c r="AK307" s="92">
        <v>0.118628707685522</v>
      </c>
      <c r="AL307" s="92"/>
      <c r="AM307" s="92"/>
      <c r="AN307" s="92"/>
      <c r="AO307" s="92"/>
      <c r="AP307" s="92"/>
      <c r="AQ307" s="92"/>
      <c r="AR307" s="92"/>
      <c r="AS307" s="92"/>
      <c r="AT307" s="96">
        <v>11</v>
      </c>
      <c r="AU307" s="96"/>
    </row>
    <row r="308" spans="2:47" s="1" customFormat="1" ht="11.1" customHeight="1" x14ac:dyDescent="0.15">
      <c r="B308" s="99" t="s">
        <v>1147</v>
      </c>
      <c r="C308" s="99"/>
      <c r="D308" s="100">
        <v>1421902040.24</v>
      </c>
      <c r="E308" s="100"/>
      <c r="F308" s="100"/>
      <c r="G308" s="100"/>
      <c r="H308" s="100"/>
      <c r="I308" s="100"/>
      <c r="J308" s="100"/>
      <c r="K308" s="100"/>
      <c r="L308" s="100"/>
      <c r="M308" s="100"/>
      <c r="N308" s="100"/>
      <c r="O308" s="100"/>
      <c r="P308" s="92">
        <v>6.6453684699610202E-2</v>
      </c>
      <c r="Q308" s="92"/>
      <c r="R308" s="92"/>
      <c r="S308" s="92"/>
      <c r="T308" s="92"/>
      <c r="U308" s="92"/>
      <c r="V308" s="92"/>
      <c r="W308" s="92"/>
      <c r="X308" s="92"/>
      <c r="Y308" s="92"/>
      <c r="Z308" s="92"/>
      <c r="AA308" s="94">
        <v>12911</v>
      </c>
      <c r="AB308" s="94"/>
      <c r="AC308" s="94"/>
      <c r="AD308" s="94"/>
      <c r="AE308" s="94"/>
      <c r="AF308" s="94"/>
      <c r="AG308" s="94"/>
      <c r="AH308" s="94"/>
      <c r="AI308" s="94"/>
      <c r="AJ308" s="94"/>
      <c r="AK308" s="92">
        <v>4.4488780460910801E-2</v>
      </c>
      <c r="AL308" s="92"/>
      <c r="AM308" s="92"/>
      <c r="AN308" s="92"/>
      <c r="AO308" s="92"/>
      <c r="AP308" s="92"/>
      <c r="AQ308" s="92"/>
      <c r="AR308" s="92"/>
      <c r="AS308" s="92"/>
      <c r="AT308" s="96">
        <v>12</v>
      </c>
      <c r="AU308" s="96"/>
    </row>
    <row r="309" spans="2:47" s="1" customFormat="1" ht="11.1" customHeight="1" x14ac:dyDescent="0.15">
      <c r="B309" s="99" t="s">
        <v>1146</v>
      </c>
      <c r="C309" s="99"/>
      <c r="D309" s="100">
        <v>650349407.40999901</v>
      </c>
      <c r="E309" s="100"/>
      <c r="F309" s="100"/>
      <c r="G309" s="100"/>
      <c r="H309" s="100"/>
      <c r="I309" s="100"/>
      <c r="J309" s="100"/>
      <c r="K309" s="100"/>
      <c r="L309" s="100"/>
      <c r="M309" s="100"/>
      <c r="N309" s="100"/>
      <c r="O309" s="100"/>
      <c r="P309" s="92">
        <v>3.03945794024655E-2</v>
      </c>
      <c r="Q309" s="92"/>
      <c r="R309" s="92"/>
      <c r="S309" s="92"/>
      <c r="T309" s="92"/>
      <c r="U309" s="92"/>
      <c r="V309" s="92"/>
      <c r="W309" s="92"/>
      <c r="X309" s="92"/>
      <c r="Y309" s="92"/>
      <c r="Z309" s="92"/>
      <c r="AA309" s="94">
        <v>5382</v>
      </c>
      <c r="AB309" s="94"/>
      <c r="AC309" s="94"/>
      <c r="AD309" s="94"/>
      <c r="AE309" s="94"/>
      <c r="AF309" s="94"/>
      <c r="AG309" s="94"/>
      <c r="AH309" s="94"/>
      <c r="AI309" s="94"/>
      <c r="AJ309" s="94"/>
      <c r="AK309" s="92">
        <v>1.8545319219318599E-2</v>
      </c>
      <c r="AL309" s="92"/>
      <c r="AM309" s="92"/>
      <c r="AN309" s="92"/>
      <c r="AO309" s="92"/>
      <c r="AP309" s="92"/>
      <c r="AQ309" s="92"/>
      <c r="AR309" s="92"/>
      <c r="AS309" s="92"/>
      <c r="AT309" s="96">
        <v>13</v>
      </c>
      <c r="AU309" s="96"/>
    </row>
    <row r="310" spans="2:47" s="1" customFormat="1" ht="11.1" customHeight="1" x14ac:dyDescent="0.15">
      <c r="B310" s="99" t="s">
        <v>1145</v>
      </c>
      <c r="C310" s="99"/>
      <c r="D310" s="100">
        <v>1624923898.53</v>
      </c>
      <c r="E310" s="100"/>
      <c r="F310" s="100"/>
      <c r="G310" s="100"/>
      <c r="H310" s="100"/>
      <c r="I310" s="100"/>
      <c r="J310" s="100"/>
      <c r="K310" s="100"/>
      <c r="L310" s="100"/>
      <c r="M310" s="100"/>
      <c r="N310" s="100"/>
      <c r="O310" s="100"/>
      <c r="P310" s="92">
        <v>7.5942067285836301E-2</v>
      </c>
      <c r="Q310" s="92"/>
      <c r="R310" s="92"/>
      <c r="S310" s="92"/>
      <c r="T310" s="92"/>
      <c r="U310" s="92"/>
      <c r="V310" s="92"/>
      <c r="W310" s="92"/>
      <c r="X310" s="92"/>
      <c r="Y310" s="92"/>
      <c r="Z310" s="92"/>
      <c r="AA310" s="94">
        <v>9984</v>
      </c>
      <c r="AB310" s="94"/>
      <c r="AC310" s="94"/>
      <c r="AD310" s="94"/>
      <c r="AE310" s="94"/>
      <c r="AF310" s="94"/>
      <c r="AG310" s="94"/>
      <c r="AH310" s="94"/>
      <c r="AI310" s="94"/>
      <c r="AJ310" s="94"/>
      <c r="AK310" s="92">
        <v>3.4402911015547502E-2</v>
      </c>
      <c r="AL310" s="92"/>
      <c r="AM310" s="92"/>
      <c r="AN310" s="92"/>
      <c r="AO310" s="92"/>
      <c r="AP310" s="92"/>
      <c r="AQ310" s="92"/>
      <c r="AR310" s="92"/>
      <c r="AS310" s="92"/>
      <c r="AT310" s="96">
        <v>14</v>
      </c>
      <c r="AU310" s="96"/>
    </row>
    <row r="311" spans="2:47" s="1" customFormat="1" ht="11.1" customHeight="1" x14ac:dyDescent="0.15">
      <c r="B311" s="101"/>
      <c r="C311" s="101"/>
      <c r="D311" s="103">
        <v>21396887872.619999</v>
      </c>
      <c r="E311" s="103"/>
      <c r="F311" s="103"/>
      <c r="G311" s="103"/>
      <c r="H311" s="103"/>
      <c r="I311" s="103"/>
      <c r="J311" s="103"/>
      <c r="K311" s="103"/>
      <c r="L311" s="103"/>
      <c r="M311" s="103"/>
      <c r="N311" s="103"/>
      <c r="O311" s="103"/>
      <c r="P311" s="93">
        <v>1</v>
      </c>
      <c r="Q311" s="93"/>
      <c r="R311" s="93"/>
      <c r="S311" s="93"/>
      <c r="T311" s="93"/>
      <c r="U311" s="93"/>
      <c r="V311" s="93"/>
      <c r="W311" s="93"/>
      <c r="X311" s="93"/>
      <c r="Y311" s="93"/>
      <c r="Z311" s="93"/>
      <c r="AA311" s="95">
        <v>290208</v>
      </c>
      <c r="AB311" s="95"/>
      <c r="AC311" s="95"/>
      <c r="AD311" s="95"/>
      <c r="AE311" s="95"/>
      <c r="AF311" s="95"/>
      <c r="AG311" s="95"/>
      <c r="AH311" s="95"/>
      <c r="AI311" s="95"/>
      <c r="AJ311" s="95"/>
      <c r="AK311" s="93">
        <v>1</v>
      </c>
      <c r="AL311" s="93"/>
      <c r="AM311" s="93"/>
      <c r="AN311" s="93"/>
      <c r="AO311" s="93"/>
      <c r="AP311" s="93"/>
      <c r="AQ311" s="93"/>
      <c r="AR311" s="93"/>
      <c r="AS311" s="93"/>
      <c r="AT311" s="97"/>
      <c r="AU311" s="97"/>
    </row>
    <row r="312" spans="2:47" s="1" customFormat="1" ht="9" customHeight="1" x14ac:dyDescent="0.15"/>
    <row r="313" spans="2:47" s="1" customFormat="1" ht="19.2" customHeight="1" x14ac:dyDescent="0.15">
      <c r="B313" s="85" t="s">
        <v>1144</v>
      </c>
      <c r="C313" s="85"/>
      <c r="D313" s="85"/>
      <c r="E313" s="85"/>
      <c r="F313" s="85"/>
      <c r="G313" s="85"/>
      <c r="H313" s="85"/>
      <c r="I313" s="85"/>
      <c r="J313" s="85"/>
      <c r="K313" s="85"/>
      <c r="L313" s="85"/>
      <c r="M313" s="85"/>
      <c r="N313" s="85"/>
      <c r="O313" s="85"/>
      <c r="P313" s="85"/>
      <c r="Q313" s="85"/>
      <c r="R313" s="85"/>
      <c r="S313" s="85"/>
      <c r="T313" s="85"/>
      <c r="U313" s="85"/>
      <c r="V313" s="85"/>
      <c r="W313" s="85"/>
      <c r="X313" s="85"/>
      <c r="Y313" s="85"/>
      <c r="Z313" s="85"/>
      <c r="AA313" s="85"/>
      <c r="AB313" s="85"/>
      <c r="AC313" s="85"/>
      <c r="AD313" s="85"/>
      <c r="AE313" s="85"/>
      <c r="AF313" s="85"/>
      <c r="AG313" s="85"/>
      <c r="AH313" s="85"/>
      <c r="AI313" s="85"/>
      <c r="AJ313" s="85"/>
      <c r="AK313" s="85"/>
      <c r="AL313" s="85"/>
      <c r="AM313" s="85"/>
      <c r="AN313" s="85"/>
      <c r="AO313" s="85"/>
      <c r="AP313" s="85"/>
      <c r="AQ313" s="85"/>
      <c r="AR313" s="85"/>
      <c r="AS313" s="85"/>
      <c r="AT313" s="85"/>
      <c r="AU313" s="85"/>
    </row>
    <row r="314" spans="2:47" s="1" customFormat="1" ht="7.95" customHeight="1" x14ac:dyDescent="0.15"/>
    <row r="315" spans="2:47" s="1" customFormat="1" ht="10.65" customHeight="1" x14ac:dyDescent="0.15">
      <c r="B315" s="77" t="s">
        <v>1132</v>
      </c>
      <c r="C315" s="77"/>
      <c r="D315" s="77" t="s">
        <v>1119</v>
      </c>
      <c r="E315" s="77"/>
      <c r="F315" s="77"/>
      <c r="G315" s="77"/>
      <c r="H315" s="77"/>
      <c r="I315" s="77"/>
      <c r="J315" s="77"/>
      <c r="K315" s="77"/>
      <c r="L315" s="77"/>
      <c r="M315" s="77"/>
      <c r="N315" s="77"/>
      <c r="O315" s="77"/>
      <c r="P315" s="77" t="s">
        <v>1117</v>
      </c>
      <c r="Q315" s="77"/>
      <c r="R315" s="77"/>
      <c r="S315" s="77"/>
      <c r="T315" s="77"/>
      <c r="U315" s="77"/>
      <c r="V315" s="77"/>
      <c r="W315" s="77"/>
      <c r="X315" s="77"/>
      <c r="Y315" s="77"/>
      <c r="Z315" s="77"/>
      <c r="AA315" s="77" t="s">
        <v>1118</v>
      </c>
      <c r="AB315" s="77"/>
      <c r="AC315" s="77"/>
      <c r="AD315" s="77"/>
      <c r="AE315" s="77"/>
      <c r="AF315" s="77"/>
      <c r="AG315" s="77"/>
      <c r="AH315" s="77"/>
      <c r="AI315" s="77"/>
      <c r="AJ315" s="77"/>
      <c r="AK315" s="77" t="s">
        <v>1117</v>
      </c>
      <c r="AL315" s="77"/>
      <c r="AM315" s="77"/>
      <c r="AN315" s="77"/>
      <c r="AO315" s="77"/>
      <c r="AP315" s="77"/>
      <c r="AQ315" s="77"/>
      <c r="AR315" s="77"/>
      <c r="AS315" s="77"/>
      <c r="AT315" s="77"/>
    </row>
    <row r="316" spans="2:47" s="1" customFormat="1" ht="10.65" customHeight="1" x14ac:dyDescent="0.15">
      <c r="B316" s="99" t="s">
        <v>1130</v>
      </c>
      <c r="C316" s="99"/>
      <c r="D316" s="100">
        <v>430749465.03999603</v>
      </c>
      <c r="E316" s="100"/>
      <c r="F316" s="100"/>
      <c r="G316" s="100"/>
      <c r="H316" s="100"/>
      <c r="I316" s="100"/>
      <c r="J316" s="100"/>
      <c r="K316" s="100"/>
      <c r="L316" s="100"/>
      <c r="M316" s="100"/>
      <c r="N316" s="100"/>
      <c r="O316" s="100"/>
      <c r="P316" s="92">
        <v>2.0131407315135401E-2</v>
      </c>
      <c r="Q316" s="92"/>
      <c r="R316" s="92"/>
      <c r="S316" s="92"/>
      <c r="T316" s="92"/>
      <c r="U316" s="92"/>
      <c r="V316" s="92"/>
      <c r="W316" s="92"/>
      <c r="X316" s="92"/>
      <c r="Y316" s="92"/>
      <c r="Z316" s="92"/>
      <c r="AA316" s="94">
        <v>19901</v>
      </c>
      <c r="AB316" s="94"/>
      <c r="AC316" s="94"/>
      <c r="AD316" s="94"/>
      <c r="AE316" s="94"/>
      <c r="AF316" s="94"/>
      <c r="AG316" s="94"/>
      <c r="AH316" s="94"/>
      <c r="AI316" s="94"/>
      <c r="AJ316" s="94"/>
      <c r="AK316" s="92">
        <v>6.8574953137060302E-2</v>
      </c>
      <c r="AL316" s="92"/>
      <c r="AM316" s="92"/>
      <c r="AN316" s="92"/>
      <c r="AO316" s="92"/>
      <c r="AP316" s="92"/>
      <c r="AQ316" s="92"/>
      <c r="AR316" s="92"/>
      <c r="AS316" s="92"/>
      <c r="AT316" s="92"/>
    </row>
    <row r="317" spans="2:47" s="1" customFormat="1" ht="10.65" customHeight="1" x14ac:dyDescent="0.15">
      <c r="B317" s="99" t="s">
        <v>1129</v>
      </c>
      <c r="C317" s="99"/>
      <c r="D317" s="100">
        <v>547024766.29999804</v>
      </c>
      <c r="E317" s="100"/>
      <c r="F317" s="100"/>
      <c r="G317" s="100"/>
      <c r="H317" s="100"/>
      <c r="I317" s="100"/>
      <c r="J317" s="100"/>
      <c r="K317" s="100"/>
      <c r="L317" s="100"/>
      <c r="M317" s="100"/>
      <c r="N317" s="100"/>
      <c r="O317" s="100"/>
      <c r="P317" s="92">
        <v>2.5565622886680801E-2</v>
      </c>
      <c r="Q317" s="92"/>
      <c r="R317" s="92"/>
      <c r="S317" s="92"/>
      <c r="T317" s="92"/>
      <c r="U317" s="92"/>
      <c r="V317" s="92"/>
      <c r="W317" s="92"/>
      <c r="X317" s="92"/>
      <c r="Y317" s="92"/>
      <c r="Z317" s="92"/>
      <c r="AA317" s="94">
        <v>22635</v>
      </c>
      <c r="AB317" s="94"/>
      <c r="AC317" s="94"/>
      <c r="AD317" s="94"/>
      <c r="AE317" s="94"/>
      <c r="AF317" s="94"/>
      <c r="AG317" s="94"/>
      <c r="AH317" s="94"/>
      <c r="AI317" s="94"/>
      <c r="AJ317" s="94"/>
      <c r="AK317" s="92">
        <v>7.7995782335428407E-2</v>
      </c>
      <c r="AL317" s="92"/>
      <c r="AM317" s="92"/>
      <c r="AN317" s="92"/>
      <c r="AO317" s="92"/>
      <c r="AP317" s="92"/>
      <c r="AQ317" s="92"/>
      <c r="AR317" s="92"/>
      <c r="AS317" s="92"/>
      <c r="AT317" s="92"/>
    </row>
    <row r="318" spans="2:47" s="1" customFormat="1" ht="10.65" customHeight="1" x14ac:dyDescent="0.15">
      <c r="B318" s="99" t="s">
        <v>1128</v>
      </c>
      <c r="C318" s="99"/>
      <c r="D318" s="100">
        <v>746731825.10000706</v>
      </c>
      <c r="E318" s="100"/>
      <c r="F318" s="100"/>
      <c r="G318" s="100"/>
      <c r="H318" s="100"/>
      <c r="I318" s="100"/>
      <c r="J318" s="100"/>
      <c r="K318" s="100"/>
      <c r="L318" s="100"/>
      <c r="M318" s="100"/>
      <c r="N318" s="100"/>
      <c r="O318" s="100"/>
      <c r="P318" s="92">
        <v>3.4899085771045397E-2</v>
      </c>
      <c r="Q318" s="92"/>
      <c r="R318" s="92"/>
      <c r="S318" s="92"/>
      <c r="T318" s="92"/>
      <c r="U318" s="92"/>
      <c r="V318" s="92"/>
      <c r="W318" s="92"/>
      <c r="X318" s="92"/>
      <c r="Y318" s="92"/>
      <c r="Z318" s="92"/>
      <c r="AA318" s="94">
        <v>23089</v>
      </c>
      <c r="AB318" s="94"/>
      <c r="AC318" s="94"/>
      <c r="AD318" s="94"/>
      <c r="AE318" s="94"/>
      <c r="AF318" s="94"/>
      <c r="AG318" s="94"/>
      <c r="AH318" s="94"/>
      <c r="AI318" s="94"/>
      <c r="AJ318" s="94"/>
      <c r="AK318" s="92">
        <v>7.9560177527842099E-2</v>
      </c>
      <c r="AL318" s="92"/>
      <c r="AM318" s="92"/>
      <c r="AN318" s="92"/>
      <c r="AO318" s="92"/>
      <c r="AP318" s="92"/>
      <c r="AQ318" s="92"/>
      <c r="AR318" s="92"/>
      <c r="AS318" s="92"/>
      <c r="AT318" s="92"/>
    </row>
    <row r="319" spans="2:47" s="1" customFormat="1" ht="10.65" customHeight="1" x14ac:dyDescent="0.15">
      <c r="B319" s="99" t="s">
        <v>1127</v>
      </c>
      <c r="C319" s="99"/>
      <c r="D319" s="100">
        <v>946552816.39000499</v>
      </c>
      <c r="E319" s="100"/>
      <c r="F319" s="100"/>
      <c r="G319" s="100"/>
      <c r="H319" s="100"/>
      <c r="I319" s="100"/>
      <c r="J319" s="100"/>
      <c r="K319" s="100"/>
      <c r="L319" s="100"/>
      <c r="M319" s="100"/>
      <c r="N319" s="100"/>
      <c r="O319" s="100"/>
      <c r="P319" s="92">
        <v>4.4237873377896003E-2</v>
      </c>
      <c r="Q319" s="92"/>
      <c r="R319" s="92"/>
      <c r="S319" s="92"/>
      <c r="T319" s="92"/>
      <c r="U319" s="92"/>
      <c r="V319" s="92"/>
      <c r="W319" s="92"/>
      <c r="X319" s="92"/>
      <c r="Y319" s="92"/>
      <c r="Z319" s="92"/>
      <c r="AA319" s="94">
        <v>21382</v>
      </c>
      <c r="AB319" s="94"/>
      <c r="AC319" s="94"/>
      <c r="AD319" s="94"/>
      <c r="AE319" s="94"/>
      <c r="AF319" s="94"/>
      <c r="AG319" s="94"/>
      <c r="AH319" s="94"/>
      <c r="AI319" s="94"/>
      <c r="AJ319" s="94"/>
      <c r="AK319" s="92">
        <v>7.3678189436542099E-2</v>
      </c>
      <c r="AL319" s="92"/>
      <c r="AM319" s="92"/>
      <c r="AN319" s="92"/>
      <c r="AO319" s="92"/>
      <c r="AP319" s="92"/>
      <c r="AQ319" s="92"/>
      <c r="AR319" s="92"/>
      <c r="AS319" s="92"/>
      <c r="AT319" s="92"/>
    </row>
    <row r="320" spans="2:47" s="1" customFormat="1" ht="10.65" customHeight="1" x14ac:dyDescent="0.15">
      <c r="B320" s="99" t="s">
        <v>1126</v>
      </c>
      <c r="C320" s="99"/>
      <c r="D320" s="100">
        <v>1459201447.9299901</v>
      </c>
      <c r="E320" s="100"/>
      <c r="F320" s="100"/>
      <c r="G320" s="100"/>
      <c r="H320" s="100"/>
      <c r="I320" s="100"/>
      <c r="J320" s="100"/>
      <c r="K320" s="100"/>
      <c r="L320" s="100"/>
      <c r="M320" s="100"/>
      <c r="N320" s="100"/>
      <c r="O320" s="100"/>
      <c r="P320" s="92">
        <v>6.8196901185672704E-2</v>
      </c>
      <c r="Q320" s="92"/>
      <c r="R320" s="92"/>
      <c r="S320" s="92"/>
      <c r="T320" s="92"/>
      <c r="U320" s="92"/>
      <c r="V320" s="92"/>
      <c r="W320" s="92"/>
      <c r="X320" s="92"/>
      <c r="Y320" s="92"/>
      <c r="Z320" s="92"/>
      <c r="AA320" s="94">
        <v>27697</v>
      </c>
      <c r="AB320" s="94"/>
      <c r="AC320" s="94"/>
      <c r="AD320" s="94"/>
      <c r="AE320" s="94"/>
      <c r="AF320" s="94"/>
      <c r="AG320" s="94"/>
      <c r="AH320" s="94"/>
      <c r="AI320" s="94"/>
      <c r="AJ320" s="94"/>
      <c r="AK320" s="92">
        <v>9.5438444150402493E-2</v>
      </c>
      <c r="AL320" s="92"/>
      <c r="AM320" s="92"/>
      <c r="AN320" s="92"/>
      <c r="AO320" s="92"/>
      <c r="AP320" s="92"/>
      <c r="AQ320" s="92"/>
      <c r="AR320" s="92"/>
      <c r="AS320" s="92"/>
      <c r="AT320" s="92"/>
    </row>
    <row r="321" spans="2:47" s="1" customFormat="1" ht="10.65" customHeight="1" x14ac:dyDescent="0.15">
      <c r="B321" s="99" t="s">
        <v>1125</v>
      </c>
      <c r="C321" s="99"/>
      <c r="D321" s="100">
        <v>1353455144.3400099</v>
      </c>
      <c r="E321" s="100"/>
      <c r="F321" s="100"/>
      <c r="G321" s="100"/>
      <c r="H321" s="100"/>
      <c r="I321" s="100"/>
      <c r="J321" s="100"/>
      <c r="K321" s="100"/>
      <c r="L321" s="100"/>
      <c r="M321" s="100"/>
      <c r="N321" s="100"/>
      <c r="O321" s="100"/>
      <c r="P321" s="92">
        <v>6.3254766412638899E-2</v>
      </c>
      <c r="Q321" s="92"/>
      <c r="R321" s="92"/>
      <c r="S321" s="92"/>
      <c r="T321" s="92"/>
      <c r="U321" s="92"/>
      <c r="V321" s="92"/>
      <c r="W321" s="92"/>
      <c r="X321" s="92"/>
      <c r="Y321" s="92"/>
      <c r="Z321" s="92"/>
      <c r="AA321" s="94">
        <v>21708</v>
      </c>
      <c r="AB321" s="94"/>
      <c r="AC321" s="94"/>
      <c r="AD321" s="94"/>
      <c r="AE321" s="94"/>
      <c r="AF321" s="94"/>
      <c r="AG321" s="94"/>
      <c r="AH321" s="94"/>
      <c r="AI321" s="94"/>
      <c r="AJ321" s="94"/>
      <c r="AK321" s="92">
        <v>7.4801521667217999E-2</v>
      </c>
      <c r="AL321" s="92"/>
      <c r="AM321" s="92"/>
      <c r="AN321" s="92"/>
      <c r="AO321" s="92"/>
      <c r="AP321" s="92"/>
      <c r="AQ321" s="92"/>
      <c r="AR321" s="92"/>
      <c r="AS321" s="92"/>
      <c r="AT321" s="92"/>
    </row>
    <row r="322" spans="2:47" s="1" customFormat="1" ht="10.65" customHeight="1" x14ac:dyDescent="0.15">
      <c r="B322" s="99" t="s">
        <v>1123</v>
      </c>
      <c r="C322" s="99"/>
      <c r="D322" s="100">
        <v>1636340788.02001</v>
      </c>
      <c r="E322" s="100"/>
      <c r="F322" s="100"/>
      <c r="G322" s="100"/>
      <c r="H322" s="100"/>
      <c r="I322" s="100"/>
      <c r="J322" s="100"/>
      <c r="K322" s="100"/>
      <c r="L322" s="100"/>
      <c r="M322" s="100"/>
      <c r="N322" s="100"/>
      <c r="O322" s="100"/>
      <c r="P322" s="92">
        <v>7.6475644390972902E-2</v>
      </c>
      <c r="Q322" s="92"/>
      <c r="R322" s="92"/>
      <c r="S322" s="92"/>
      <c r="T322" s="92"/>
      <c r="U322" s="92"/>
      <c r="V322" s="92"/>
      <c r="W322" s="92"/>
      <c r="X322" s="92"/>
      <c r="Y322" s="92"/>
      <c r="Z322" s="92"/>
      <c r="AA322" s="94">
        <v>23252</v>
      </c>
      <c r="AB322" s="94"/>
      <c r="AC322" s="94"/>
      <c r="AD322" s="94"/>
      <c r="AE322" s="94"/>
      <c r="AF322" s="94"/>
      <c r="AG322" s="94"/>
      <c r="AH322" s="94"/>
      <c r="AI322" s="94"/>
      <c r="AJ322" s="94"/>
      <c r="AK322" s="92">
        <v>8.0121843643180105E-2</v>
      </c>
      <c r="AL322" s="92"/>
      <c r="AM322" s="92"/>
      <c r="AN322" s="92"/>
      <c r="AO322" s="92"/>
      <c r="AP322" s="92"/>
      <c r="AQ322" s="92"/>
      <c r="AR322" s="92"/>
      <c r="AS322" s="92"/>
      <c r="AT322" s="92"/>
    </row>
    <row r="323" spans="2:47" s="1" customFormat="1" ht="10.65" customHeight="1" x14ac:dyDescent="0.15">
      <c r="B323" s="99" t="s">
        <v>1124</v>
      </c>
      <c r="C323" s="99"/>
      <c r="D323" s="100">
        <v>2918184218.98</v>
      </c>
      <c r="E323" s="100"/>
      <c r="F323" s="100"/>
      <c r="G323" s="100"/>
      <c r="H323" s="100"/>
      <c r="I323" s="100"/>
      <c r="J323" s="100"/>
      <c r="K323" s="100"/>
      <c r="L323" s="100"/>
      <c r="M323" s="100"/>
      <c r="N323" s="100"/>
      <c r="O323" s="100"/>
      <c r="P323" s="92">
        <v>0.13638358233928899</v>
      </c>
      <c r="Q323" s="92"/>
      <c r="R323" s="92"/>
      <c r="S323" s="92"/>
      <c r="T323" s="92"/>
      <c r="U323" s="92"/>
      <c r="V323" s="92"/>
      <c r="W323" s="92"/>
      <c r="X323" s="92"/>
      <c r="Y323" s="92"/>
      <c r="Z323" s="92"/>
      <c r="AA323" s="94">
        <v>35820</v>
      </c>
      <c r="AB323" s="94"/>
      <c r="AC323" s="94"/>
      <c r="AD323" s="94"/>
      <c r="AE323" s="94"/>
      <c r="AF323" s="94"/>
      <c r="AG323" s="94"/>
      <c r="AH323" s="94"/>
      <c r="AI323" s="94"/>
      <c r="AJ323" s="94"/>
      <c r="AK323" s="92">
        <v>0.12342871319880901</v>
      </c>
      <c r="AL323" s="92"/>
      <c r="AM323" s="92"/>
      <c r="AN323" s="92"/>
      <c r="AO323" s="92"/>
      <c r="AP323" s="92"/>
      <c r="AQ323" s="92"/>
      <c r="AR323" s="92"/>
      <c r="AS323" s="92"/>
      <c r="AT323" s="92"/>
    </row>
    <row r="324" spans="2:47" s="1" customFormat="1" ht="10.65" customHeight="1" x14ac:dyDescent="0.15">
      <c r="B324" s="99" t="s">
        <v>1143</v>
      </c>
      <c r="C324" s="99"/>
      <c r="D324" s="100">
        <v>1988190977.4100001</v>
      </c>
      <c r="E324" s="100"/>
      <c r="F324" s="100"/>
      <c r="G324" s="100"/>
      <c r="H324" s="100"/>
      <c r="I324" s="100"/>
      <c r="J324" s="100"/>
      <c r="K324" s="100"/>
      <c r="L324" s="100"/>
      <c r="M324" s="100"/>
      <c r="N324" s="100"/>
      <c r="O324" s="100"/>
      <c r="P324" s="92">
        <v>9.2919633418004605E-2</v>
      </c>
      <c r="Q324" s="92"/>
      <c r="R324" s="92"/>
      <c r="S324" s="92"/>
      <c r="T324" s="92"/>
      <c r="U324" s="92"/>
      <c r="V324" s="92"/>
      <c r="W324" s="92"/>
      <c r="X324" s="92"/>
      <c r="Y324" s="92"/>
      <c r="Z324" s="92"/>
      <c r="AA324" s="94">
        <v>21544</v>
      </c>
      <c r="AB324" s="94"/>
      <c r="AC324" s="94"/>
      <c r="AD324" s="94"/>
      <c r="AE324" s="94"/>
      <c r="AF324" s="94"/>
      <c r="AG324" s="94"/>
      <c r="AH324" s="94"/>
      <c r="AI324" s="94"/>
      <c r="AJ324" s="94"/>
      <c r="AK324" s="92">
        <v>7.4236409747491502E-2</v>
      </c>
      <c r="AL324" s="92"/>
      <c r="AM324" s="92"/>
      <c r="AN324" s="92"/>
      <c r="AO324" s="92"/>
      <c r="AP324" s="92"/>
      <c r="AQ324" s="92"/>
      <c r="AR324" s="92"/>
      <c r="AS324" s="92"/>
      <c r="AT324" s="92"/>
    </row>
    <row r="325" spans="2:47" s="1" customFormat="1" ht="10.65" customHeight="1" x14ac:dyDescent="0.15">
      <c r="B325" s="99" t="s">
        <v>1142</v>
      </c>
      <c r="C325" s="99"/>
      <c r="D325" s="100">
        <v>2401349617.9200201</v>
      </c>
      <c r="E325" s="100"/>
      <c r="F325" s="100"/>
      <c r="G325" s="100"/>
      <c r="H325" s="100"/>
      <c r="I325" s="100"/>
      <c r="J325" s="100"/>
      <c r="K325" s="100"/>
      <c r="L325" s="100"/>
      <c r="M325" s="100"/>
      <c r="N325" s="100"/>
      <c r="O325" s="100"/>
      <c r="P325" s="92">
        <v>0.112228920028732</v>
      </c>
      <c r="Q325" s="92"/>
      <c r="R325" s="92"/>
      <c r="S325" s="92"/>
      <c r="T325" s="92"/>
      <c r="U325" s="92"/>
      <c r="V325" s="92"/>
      <c r="W325" s="92"/>
      <c r="X325" s="92"/>
      <c r="Y325" s="92"/>
      <c r="Z325" s="92"/>
      <c r="AA325" s="94">
        <v>23810</v>
      </c>
      <c r="AB325" s="94"/>
      <c r="AC325" s="94"/>
      <c r="AD325" s="94"/>
      <c r="AE325" s="94"/>
      <c r="AF325" s="94"/>
      <c r="AG325" s="94"/>
      <c r="AH325" s="94"/>
      <c r="AI325" s="94"/>
      <c r="AJ325" s="94"/>
      <c r="AK325" s="92">
        <v>8.2044602492005694E-2</v>
      </c>
      <c r="AL325" s="92"/>
      <c r="AM325" s="92"/>
      <c r="AN325" s="92"/>
      <c r="AO325" s="92"/>
      <c r="AP325" s="92"/>
      <c r="AQ325" s="92"/>
      <c r="AR325" s="92"/>
      <c r="AS325" s="92"/>
      <c r="AT325" s="92"/>
    </row>
    <row r="326" spans="2:47" s="1" customFormat="1" ht="10.65" customHeight="1" x14ac:dyDescent="0.15">
      <c r="B326" s="99" t="s">
        <v>1141</v>
      </c>
      <c r="C326" s="99"/>
      <c r="D326" s="100">
        <v>3190778177.68999</v>
      </c>
      <c r="E326" s="100"/>
      <c r="F326" s="100"/>
      <c r="G326" s="100"/>
      <c r="H326" s="100"/>
      <c r="I326" s="100"/>
      <c r="J326" s="100"/>
      <c r="K326" s="100"/>
      <c r="L326" s="100"/>
      <c r="M326" s="100"/>
      <c r="N326" s="100"/>
      <c r="O326" s="100"/>
      <c r="P326" s="92">
        <v>0.14912347051054001</v>
      </c>
      <c r="Q326" s="92"/>
      <c r="R326" s="92"/>
      <c r="S326" s="92"/>
      <c r="T326" s="92"/>
      <c r="U326" s="92"/>
      <c r="V326" s="92"/>
      <c r="W326" s="92"/>
      <c r="X326" s="92"/>
      <c r="Y326" s="92"/>
      <c r="Z326" s="92"/>
      <c r="AA326" s="94">
        <v>25103</v>
      </c>
      <c r="AB326" s="94"/>
      <c r="AC326" s="94"/>
      <c r="AD326" s="94"/>
      <c r="AE326" s="94"/>
      <c r="AF326" s="94"/>
      <c r="AG326" s="94"/>
      <c r="AH326" s="94"/>
      <c r="AI326" s="94"/>
      <c r="AJ326" s="94"/>
      <c r="AK326" s="92">
        <v>8.65000275664351E-2</v>
      </c>
      <c r="AL326" s="92"/>
      <c r="AM326" s="92"/>
      <c r="AN326" s="92"/>
      <c r="AO326" s="92"/>
      <c r="AP326" s="92"/>
      <c r="AQ326" s="92"/>
      <c r="AR326" s="92"/>
      <c r="AS326" s="92"/>
      <c r="AT326" s="92"/>
    </row>
    <row r="327" spans="2:47" s="1" customFormat="1" ht="10.65" customHeight="1" x14ac:dyDescent="0.15">
      <c r="B327" s="99" t="s">
        <v>1140</v>
      </c>
      <c r="C327" s="99"/>
      <c r="D327" s="100">
        <v>995002487.13000095</v>
      </c>
      <c r="E327" s="100"/>
      <c r="F327" s="100"/>
      <c r="G327" s="100"/>
      <c r="H327" s="100"/>
      <c r="I327" s="100"/>
      <c r="J327" s="100"/>
      <c r="K327" s="100"/>
      <c r="L327" s="100"/>
      <c r="M327" s="100"/>
      <c r="N327" s="100"/>
      <c r="O327" s="100"/>
      <c r="P327" s="92">
        <v>4.6502205977497803E-2</v>
      </c>
      <c r="Q327" s="92"/>
      <c r="R327" s="92"/>
      <c r="S327" s="92"/>
      <c r="T327" s="92"/>
      <c r="U327" s="92"/>
      <c r="V327" s="92"/>
      <c r="W327" s="92"/>
      <c r="X327" s="92"/>
      <c r="Y327" s="92"/>
      <c r="Z327" s="92"/>
      <c r="AA327" s="94">
        <v>7119</v>
      </c>
      <c r="AB327" s="94"/>
      <c r="AC327" s="94"/>
      <c r="AD327" s="94"/>
      <c r="AE327" s="94"/>
      <c r="AF327" s="94"/>
      <c r="AG327" s="94"/>
      <c r="AH327" s="94"/>
      <c r="AI327" s="94"/>
      <c r="AJ327" s="94"/>
      <c r="AK327" s="92">
        <v>2.4530681442275899E-2</v>
      </c>
      <c r="AL327" s="92"/>
      <c r="AM327" s="92"/>
      <c r="AN327" s="92"/>
      <c r="AO327" s="92"/>
      <c r="AP327" s="92"/>
      <c r="AQ327" s="92"/>
      <c r="AR327" s="92"/>
      <c r="AS327" s="92"/>
      <c r="AT327" s="92"/>
    </row>
    <row r="328" spans="2:47" s="1" customFormat="1" ht="10.65" customHeight="1" x14ac:dyDescent="0.15">
      <c r="B328" s="99" t="s">
        <v>1139</v>
      </c>
      <c r="C328" s="99"/>
      <c r="D328" s="100">
        <v>1317890535.9000001</v>
      </c>
      <c r="E328" s="100"/>
      <c r="F328" s="100"/>
      <c r="G328" s="100"/>
      <c r="H328" s="100"/>
      <c r="I328" s="100"/>
      <c r="J328" s="100"/>
      <c r="K328" s="100"/>
      <c r="L328" s="100"/>
      <c r="M328" s="100"/>
      <c r="N328" s="100"/>
      <c r="O328" s="100"/>
      <c r="P328" s="92">
        <v>6.1592627102860398E-2</v>
      </c>
      <c r="Q328" s="92"/>
      <c r="R328" s="92"/>
      <c r="S328" s="92"/>
      <c r="T328" s="92"/>
      <c r="U328" s="92"/>
      <c r="V328" s="92"/>
      <c r="W328" s="92"/>
      <c r="X328" s="92"/>
      <c r="Y328" s="92"/>
      <c r="Z328" s="92"/>
      <c r="AA328" s="94">
        <v>8231</v>
      </c>
      <c r="AB328" s="94"/>
      <c r="AC328" s="94"/>
      <c r="AD328" s="94"/>
      <c r="AE328" s="94"/>
      <c r="AF328" s="94"/>
      <c r="AG328" s="94"/>
      <c r="AH328" s="94"/>
      <c r="AI328" s="94"/>
      <c r="AJ328" s="94"/>
      <c r="AK328" s="92">
        <v>2.8362415922372899E-2</v>
      </c>
      <c r="AL328" s="92"/>
      <c r="AM328" s="92"/>
      <c r="AN328" s="92"/>
      <c r="AO328" s="92"/>
      <c r="AP328" s="92"/>
      <c r="AQ328" s="92"/>
      <c r="AR328" s="92"/>
      <c r="AS328" s="92"/>
      <c r="AT328" s="92"/>
    </row>
    <row r="329" spans="2:47" s="1" customFormat="1" ht="10.65" customHeight="1" x14ac:dyDescent="0.15">
      <c r="B329" s="99" t="s">
        <v>1138</v>
      </c>
      <c r="C329" s="99"/>
      <c r="D329" s="100">
        <v>1196229042.8800001</v>
      </c>
      <c r="E329" s="100"/>
      <c r="F329" s="100"/>
      <c r="G329" s="100"/>
      <c r="H329" s="100"/>
      <c r="I329" s="100"/>
      <c r="J329" s="100"/>
      <c r="K329" s="100"/>
      <c r="L329" s="100"/>
      <c r="M329" s="100"/>
      <c r="N329" s="100"/>
      <c r="O329" s="100"/>
      <c r="P329" s="92">
        <v>5.5906683719679003E-2</v>
      </c>
      <c r="Q329" s="92"/>
      <c r="R329" s="92"/>
      <c r="S329" s="92"/>
      <c r="T329" s="92"/>
      <c r="U329" s="92"/>
      <c r="V329" s="92"/>
      <c r="W329" s="92"/>
      <c r="X329" s="92"/>
      <c r="Y329" s="92"/>
      <c r="Z329" s="92"/>
      <c r="AA329" s="94">
        <v>7226</v>
      </c>
      <c r="AB329" s="94"/>
      <c r="AC329" s="94"/>
      <c r="AD329" s="94"/>
      <c r="AE329" s="94"/>
      <c r="AF329" s="94"/>
      <c r="AG329" s="94"/>
      <c r="AH329" s="94"/>
      <c r="AI329" s="94"/>
      <c r="AJ329" s="94"/>
      <c r="AK329" s="92">
        <v>2.4899382511853599E-2</v>
      </c>
      <c r="AL329" s="92"/>
      <c r="AM329" s="92"/>
      <c r="AN329" s="92"/>
      <c r="AO329" s="92"/>
      <c r="AP329" s="92"/>
      <c r="AQ329" s="92"/>
      <c r="AR329" s="92"/>
      <c r="AS329" s="92"/>
      <c r="AT329" s="92"/>
    </row>
    <row r="330" spans="2:47" s="1" customFormat="1" ht="10.65" customHeight="1" x14ac:dyDescent="0.15">
      <c r="B330" s="99" t="s">
        <v>1137</v>
      </c>
      <c r="C330" s="99"/>
      <c r="D330" s="100">
        <v>147675350.96000001</v>
      </c>
      <c r="E330" s="100"/>
      <c r="F330" s="100"/>
      <c r="G330" s="100"/>
      <c r="H330" s="100"/>
      <c r="I330" s="100"/>
      <c r="J330" s="100"/>
      <c r="K330" s="100"/>
      <c r="L330" s="100"/>
      <c r="M330" s="100"/>
      <c r="N330" s="100"/>
      <c r="O330" s="100"/>
      <c r="P330" s="92">
        <v>6.9017210278027796E-3</v>
      </c>
      <c r="Q330" s="92"/>
      <c r="R330" s="92"/>
      <c r="S330" s="92"/>
      <c r="T330" s="92"/>
      <c r="U330" s="92"/>
      <c r="V330" s="92"/>
      <c r="W330" s="92"/>
      <c r="X330" s="92"/>
      <c r="Y330" s="92"/>
      <c r="Z330" s="92"/>
      <c r="AA330" s="94">
        <v>986</v>
      </c>
      <c r="AB330" s="94"/>
      <c r="AC330" s="94"/>
      <c r="AD330" s="94"/>
      <c r="AE330" s="94"/>
      <c r="AF330" s="94"/>
      <c r="AG330" s="94"/>
      <c r="AH330" s="94"/>
      <c r="AI330" s="94"/>
      <c r="AJ330" s="94"/>
      <c r="AK330" s="92">
        <v>3.3975631271364001E-3</v>
      </c>
      <c r="AL330" s="92"/>
      <c r="AM330" s="92"/>
      <c r="AN330" s="92"/>
      <c r="AO330" s="92"/>
      <c r="AP330" s="92"/>
      <c r="AQ330" s="92"/>
      <c r="AR330" s="92"/>
      <c r="AS330" s="92"/>
      <c r="AT330" s="92"/>
    </row>
    <row r="331" spans="2:47" s="1" customFormat="1" ht="10.65" customHeight="1" x14ac:dyDescent="0.15">
      <c r="B331" s="99" t="s">
        <v>1136</v>
      </c>
      <c r="C331" s="99"/>
      <c r="D331" s="100">
        <v>79275387.5200001</v>
      </c>
      <c r="E331" s="100"/>
      <c r="F331" s="100"/>
      <c r="G331" s="100"/>
      <c r="H331" s="100"/>
      <c r="I331" s="100"/>
      <c r="J331" s="100"/>
      <c r="K331" s="100"/>
      <c r="L331" s="100"/>
      <c r="M331" s="100"/>
      <c r="N331" s="100"/>
      <c r="O331" s="100"/>
      <c r="P331" s="92">
        <v>3.7049961654209902E-3</v>
      </c>
      <c r="Q331" s="92"/>
      <c r="R331" s="92"/>
      <c r="S331" s="92"/>
      <c r="T331" s="92"/>
      <c r="U331" s="92"/>
      <c r="V331" s="92"/>
      <c r="W331" s="92"/>
      <c r="X331" s="92"/>
      <c r="Y331" s="92"/>
      <c r="Z331" s="92"/>
      <c r="AA331" s="94">
        <v>495</v>
      </c>
      <c r="AB331" s="94"/>
      <c r="AC331" s="94"/>
      <c r="AD331" s="94"/>
      <c r="AE331" s="94"/>
      <c r="AF331" s="94"/>
      <c r="AG331" s="94"/>
      <c r="AH331" s="94"/>
      <c r="AI331" s="94"/>
      <c r="AJ331" s="94"/>
      <c r="AK331" s="92">
        <v>1.70567317234535E-3</v>
      </c>
      <c r="AL331" s="92"/>
      <c r="AM331" s="92"/>
      <c r="AN331" s="92"/>
      <c r="AO331" s="92"/>
      <c r="AP331" s="92"/>
      <c r="AQ331" s="92"/>
      <c r="AR331" s="92"/>
      <c r="AS331" s="92"/>
      <c r="AT331" s="92"/>
    </row>
    <row r="332" spans="2:47" s="1" customFormat="1" ht="10.65" customHeight="1" x14ac:dyDescent="0.15">
      <c r="B332" s="99" t="s">
        <v>1135</v>
      </c>
      <c r="C332" s="99"/>
      <c r="D332" s="100">
        <v>39918900.280000001</v>
      </c>
      <c r="E332" s="100"/>
      <c r="F332" s="100"/>
      <c r="G332" s="100"/>
      <c r="H332" s="100"/>
      <c r="I332" s="100"/>
      <c r="J332" s="100"/>
      <c r="K332" s="100"/>
      <c r="L332" s="100"/>
      <c r="M332" s="100"/>
      <c r="N332" s="100"/>
      <c r="O332" s="100"/>
      <c r="P332" s="92">
        <v>1.8656404855530999E-3</v>
      </c>
      <c r="Q332" s="92"/>
      <c r="R332" s="92"/>
      <c r="S332" s="92"/>
      <c r="T332" s="92"/>
      <c r="U332" s="92"/>
      <c r="V332" s="92"/>
      <c r="W332" s="92"/>
      <c r="X332" s="92"/>
      <c r="Y332" s="92"/>
      <c r="Z332" s="92"/>
      <c r="AA332" s="94">
        <v>198</v>
      </c>
      <c r="AB332" s="94"/>
      <c r="AC332" s="94"/>
      <c r="AD332" s="94"/>
      <c r="AE332" s="94"/>
      <c r="AF332" s="94"/>
      <c r="AG332" s="94"/>
      <c r="AH332" s="94"/>
      <c r="AI332" s="94"/>
      <c r="AJ332" s="94"/>
      <c r="AK332" s="92">
        <v>6.8226926893814096E-4</v>
      </c>
      <c r="AL332" s="92"/>
      <c r="AM332" s="92"/>
      <c r="AN332" s="92"/>
      <c r="AO332" s="92"/>
      <c r="AP332" s="92"/>
      <c r="AQ332" s="92"/>
      <c r="AR332" s="92"/>
      <c r="AS332" s="92"/>
      <c r="AT332" s="92"/>
    </row>
    <row r="333" spans="2:47" s="1" customFormat="1" ht="10.65" customHeight="1" x14ac:dyDescent="0.15">
      <c r="B333" s="99" t="s">
        <v>1134</v>
      </c>
      <c r="C333" s="99"/>
      <c r="D333" s="100">
        <v>2336922.83</v>
      </c>
      <c r="E333" s="100"/>
      <c r="F333" s="100"/>
      <c r="G333" s="100"/>
      <c r="H333" s="100"/>
      <c r="I333" s="100"/>
      <c r="J333" s="100"/>
      <c r="K333" s="100"/>
      <c r="L333" s="100"/>
      <c r="M333" s="100"/>
      <c r="N333" s="100"/>
      <c r="O333" s="100"/>
      <c r="P333" s="92">
        <v>1.0921788457798999E-4</v>
      </c>
      <c r="Q333" s="92"/>
      <c r="R333" s="92"/>
      <c r="S333" s="92"/>
      <c r="T333" s="92"/>
      <c r="U333" s="92"/>
      <c r="V333" s="92"/>
      <c r="W333" s="92"/>
      <c r="X333" s="92"/>
      <c r="Y333" s="92"/>
      <c r="Z333" s="92"/>
      <c r="AA333" s="94">
        <v>12</v>
      </c>
      <c r="AB333" s="94"/>
      <c r="AC333" s="94"/>
      <c r="AD333" s="94"/>
      <c r="AE333" s="94"/>
      <c r="AF333" s="94"/>
      <c r="AG333" s="94"/>
      <c r="AH333" s="94"/>
      <c r="AI333" s="94"/>
      <c r="AJ333" s="94"/>
      <c r="AK333" s="92">
        <v>4.13496526629176E-5</v>
      </c>
      <c r="AL333" s="92"/>
      <c r="AM333" s="92"/>
      <c r="AN333" s="92"/>
      <c r="AO333" s="92"/>
      <c r="AP333" s="92"/>
      <c r="AQ333" s="92"/>
      <c r="AR333" s="92"/>
      <c r="AS333" s="92"/>
      <c r="AT333" s="92"/>
    </row>
    <row r="334" spans="2:47" s="1" customFormat="1" ht="9.6" customHeight="1" x14ac:dyDescent="0.15">
      <c r="B334" s="101"/>
      <c r="C334" s="101"/>
      <c r="D334" s="103">
        <v>21396887872.619999</v>
      </c>
      <c r="E334" s="103"/>
      <c r="F334" s="103"/>
      <c r="G334" s="103"/>
      <c r="H334" s="103"/>
      <c r="I334" s="103"/>
      <c r="J334" s="103"/>
      <c r="K334" s="103"/>
      <c r="L334" s="103"/>
      <c r="M334" s="103"/>
      <c r="N334" s="103"/>
      <c r="O334" s="103"/>
      <c r="P334" s="93">
        <v>1</v>
      </c>
      <c r="Q334" s="93"/>
      <c r="R334" s="93"/>
      <c r="S334" s="93"/>
      <c r="T334" s="93"/>
      <c r="U334" s="93"/>
      <c r="V334" s="93"/>
      <c r="W334" s="93"/>
      <c r="X334" s="93"/>
      <c r="Y334" s="93"/>
      <c r="Z334" s="93"/>
      <c r="AA334" s="95">
        <v>290208</v>
      </c>
      <c r="AB334" s="95"/>
      <c r="AC334" s="95"/>
      <c r="AD334" s="95"/>
      <c r="AE334" s="95"/>
      <c r="AF334" s="95"/>
      <c r="AG334" s="95"/>
      <c r="AH334" s="95"/>
      <c r="AI334" s="95"/>
      <c r="AJ334" s="95"/>
      <c r="AK334" s="93">
        <v>1</v>
      </c>
      <c r="AL334" s="93"/>
      <c r="AM334" s="93"/>
      <c r="AN334" s="93"/>
      <c r="AO334" s="93"/>
      <c r="AP334" s="93"/>
      <c r="AQ334" s="93"/>
      <c r="AR334" s="93"/>
      <c r="AS334" s="93"/>
      <c r="AT334" s="93"/>
    </row>
    <row r="335" spans="2:47" s="1" customFormat="1" ht="9" customHeight="1" x14ac:dyDescent="0.15"/>
    <row r="336" spans="2:47" s="1" customFormat="1" ht="19.2" customHeight="1" x14ac:dyDescent="0.15">
      <c r="B336" s="85" t="s">
        <v>1133</v>
      </c>
      <c r="C336" s="85"/>
      <c r="D336" s="85"/>
      <c r="E336" s="85"/>
      <c r="F336" s="85"/>
      <c r="G336" s="85"/>
      <c r="H336" s="85"/>
      <c r="I336" s="85"/>
      <c r="J336" s="85"/>
      <c r="K336" s="85"/>
      <c r="L336" s="85"/>
      <c r="M336" s="85"/>
      <c r="N336" s="85"/>
      <c r="O336" s="85"/>
      <c r="P336" s="85"/>
      <c r="Q336" s="85"/>
      <c r="R336" s="85"/>
      <c r="S336" s="85"/>
      <c r="T336" s="85"/>
      <c r="U336" s="85"/>
      <c r="V336" s="85"/>
      <c r="W336" s="85"/>
      <c r="X336" s="85"/>
      <c r="Y336" s="85"/>
      <c r="Z336" s="85"/>
      <c r="AA336" s="85"/>
      <c r="AB336" s="85"/>
      <c r="AC336" s="85"/>
      <c r="AD336" s="85"/>
      <c r="AE336" s="85"/>
      <c r="AF336" s="85"/>
      <c r="AG336" s="85"/>
      <c r="AH336" s="85"/>
      <c r="AI336" s="85"/>
      <c r="AJ336" s="85"/>
      <c r="AK336" s="85"/>
      <c r="AL336" s="85"/>
      <c r="AM336" s="85"/>
      <c r="AN336" s="85"/>
      <c r="AO336" s="85"/>
      <c r="AP336" s="85"/>
      <c r="AQ336" s="85"/>
      <c r="AR336" s="85"/>
      <c r="AS336" s="85"/>
      <c r="AT336" s="85"/>
      <c r="AU336" s="85"/>
    </row>
    <row r="337" spans="2:47" s="1" customFormat="1" ht="7.95" customHeight="1" x14ac:dyDescent="0.15"/>
    <row r="338" spans="2:47" s="1" customFormat="1" ht="12.3" customHeight="1" x14ac:dyDescent="0.15">
      <c r="B338" s="77" t="s">
        <v>1132</v>
      </c>
      <c r="C338" s="77"/>
      <c r="D338" s="77"/>
      <c r="E338" s="77" t="s">
        <v>1119</v>
      </c>
      <c r="F338" s="77"/>
      <c r="G338" s="77"/>
      <c r="H338" s="77"/>
      <c r="I338" s="77"/>
      <c r="J338" s="77"/>
      <c r="K338" s="77"/>
      <c r="L338" s="77"/>
      <c r="M338" s="77"/>
      <c r="N338" s="77"/>
      <c r="O338" s="77"/>
      <c r="P338" s="77"/>
      <c r="Q338" s="77" t="s">
        <v>1117</v>
      </c>
      <c r="R338" s="77"/>
      <c r="S338" s="77"/>
      <c r="T338" s="77"/>
      <c r="U338" s="77"/>
      <c r="V338" s="77"/>
      <c r="W338" s="77"/>
      <c r="X338" s="77"/>
      <c r="Y338" s="77"/>
      <c r="Z338" s="77"/>
      <c r="AA338" s="77"/>
      <c r="AB338" s="77" t="s">
        <v>1118</v>
      </c>
      <c r="AC338" s="77"/>
      <c r="AD338" s="77"/>
      <c r="AE338" s="77"/>
      <c r="AF338" s="77"/>
      <c r="AG338" s="77"/>
      <c r="AH338" s="77"/>
      <c r="AI338" s="77"/>
      <c r="AJ338" s="77"/>
      <c r="AK338" s="77"/>
      <c r="AL338" s="77" t="s">
        <v>1117</v>
      </c>
      <c r="AM338" s="77"/>
      <c r="AN338" s="77"/>
      <c r="AO338" s="77"/>
      <c r="AP338" s="77"/>
      <c r="AQ338" s="77"/>
      <c r="AR338" s="77"/>
      <c r="AS338" s="77"/>
      <c r="AT338" s="77"/>
      <c r="AU338" s="77"/>
    </row>
    <row r="339" spans="2:47" s="1" customFormat="1" ht="10.65" customHeight="1" x14ac:dyDescent="0.15">
      <c r="B339" s="99" t="s">
        <v>1131</v>
      </c>
      <c r="C339" s="99"/>
      <c r="D339" s="99"/>
      <c r="E339" s="100">
        <v>18851859026.950298</v>
      </c>
      <c r="F339" s="100"/>
      <c r="G339" s="100"/>
      <c r="H339" s="100"/>
      <c r="I339" s="100"/>
      <c r="J339" s="100"/>
      <c r="K339" s="100"/>
      <c r="L339" s="100"/>
      <c r="M339" s="100"/>
      <c r="N339" s="100"/>
      <c r="O339" s="100"/>
      <c r="P339" s="100"/>
      <c r="Q339" s="92">
        <v>0.88105612083303697</v>
      </c>
      <c r="R339" s="92"/>
      <c r="S339" s="92"/>
      <c r="T339" s="92"/>
      <c r="U339" s="92"/>
      <c r="V339" s="92"/>
      <c r="W339" s="92"/>
      <c r="X339" s="92"/>
      <c r="Y339" s="92"/>
      <c r="Z339" s="92"/>
      <c r="AA339" s="92"/>
      <c r="AB339" s="94">
        <v>256616</v>
      </c>
      <c r="AC339" s="94"/>
      <c r="AD339" s="94"/>
      <c r="AE339" s="94"/>
      <c r="AF339" s="94"/>
      <c r="AG339" s="94"/>
      <c r="AH339" s="94"/>
      <c r="AI339" s="94"/>
      <c r="AJ339" s="94"/>
      <c r="AK339" s="94"/>
      <c r="AL339" s="92">
        <v>0.88424853897893896</v>
      </c>
      <c r="AM339" s="92"/>
      <c r="AN339" s="92"/>
      <c r="AO339" s="92"/>
      <c r="AP339" s="92"/>
      <c r="AQ339" s="92"/>
      <c r="AR339" s="92"/>
      <c r="AS339" s="92"/>
      <c r="AT339" s="92"/>
      <c r="AU339" s="92"/>
    </row>
    <row r="340" spans="2:47" s="1" customFormat="1" ht="10.65" customHeight="1" x14ac:dyDescent="0.15">
      <c r="B340" s="99" t="s">
        <v>1130</v>
      </c>
      <c r="C340" s="99"/>
      <c r="D340" s="99"/>
      <c r="E340" s="100">
        <v>1117416462.46</v>
      </c>
      <c r="F340" s="100"/>
      <c r="G340" s="100"/>
      <c r="H340" s="100"/>
      <c r="I340" s="100"/>
      <c r="J340" s="100"/>
      <c r="K340" s="100"/>
      <c r="L340" s="100"/>
      <c r="M340" s="100"/>
      <c r="N340" s="100"/>
      <c r="O340" s="100"/>
      <c r="P340" s="100"/>
      <c r="Q340" s="92">
        <v>5.22233171997811E-2</v>
      </c>
      <c r="R340" s="92"/>
      <c r="S340" s="92"/>
      <c r="T340" s="92"/>
      <c r="U340" s="92"/>
      <c r="V340" s="92"/>
      <c r="W340" s="92"/>
      <c r="X340" s="92"/>
      <c r="Y340" s="92"/>
      <c r="Z340" s="92"/>
      <c r="AA340" s="92"/>
      <c r="AB340" s="94">
        <v>18040</v>
      </c>
      <c r="AC340" s="94"/>
      <c r="AD340" s="94"/>
      <c r="AE340" s="94"/>
      <c r="AF340" s="94"/>
      <c r="AG340" s="94"/>
      <c r="AH340" s="94"/>
      <c r="AI340" s="94"/>
      <c r="AJ340" s="94"/>
      <c r="AK340" s="94"/>
      <c r="AL340" s="92">
        <v>6.21623111699195E-2</v>
      </c>
      <c r="AM340" s="92"/>
      <c r="AN340" s="92"/>
      <c r="AO340" s="92"/>
      <c r="AP340" s="92"/>
      <c r="AQ340" s="92"/>
      <c r="AR340" s="92"/>
      <c r="AS340" s="92"/>
      <c r="AT340" s="92"/>
      <c r="AU340" s="92"/>
    </row>
    <row r="341" spans="2:47" s="1" customFormat="1" ht="10.65" customHeight="1" x14ac:dyDescent="0.15">
      <c r="B341" s="99" t="s">
        <v>1129</v>
      </c>
      <c r="C341" s="99"/>
      <c r="D341" s="99"/>
      <c r="E341" s="100">
        <v>583273401.32999802</v>
      </c>
      <c r="F341" s="100"/>
      <c r="G341" s="100"/>
      <c r="H341" s="100"/>
      <c r="I341" s="100"/>
      <c r="J341" s="100"/>
      <c r="K341" s="100"/>
      <c r="L341" s="100"/>
      <c r="M341" s="100"/>
      <c r="N341" s="100"/>
      <c r="O341" s="100"/>
      <c r="P341" s="100"/>
      <c r="Q341" s="92">
        <v>2.7259730704873201E-2</v>
      </c>
      <c r="R341" s="92"/>
      <c r="S341" s="92"/>
      <c r="T341" s="92"/>
      <c r="U341" s="92"/>
      <c r="V341" s="92"/>
      <c r="W341" s="92"/>
      <c r="X341" s="92"/>
      <c r="Y341" s="92"/>
      <c r="Z341" s="92"/>
      <c r="AA341" s="92"/>
      <c r="AB341" s="94">
        <v>6865</v>
      </c>
      <c r="AC341" s="94"/>
      <c r="AD341" s="94"/>
      <c r="AE341" s="94"/>
      <c r="AF341" s="94"/>
      <c r="AG341" s="94"/>
      <c r="AH341" s="94"/>
      <c r="AI341" s="94"/>
      <c r="AJ341" s="94"/>
      <c r="AK341" s="94"/>
      <c r="AL341" s="92">
        <v>2.36554471275775E-2</v>
      </c>
      <c r="AM341" s="92"/>
      <c r="AN341" s="92"/>
      <c r="AO341" s="92"/>
      <c r="AP341" s="92"/>
      <c r="AQ341" s="92"/>
      <c r="AR341" s="92"/>
      <c r="AS341" s="92"/>
      <c r="AT341" s="92"/>
      <c r="AU341" s="92"/>
    </row>
    <row r="342" spans="2:47" s="1" customFormat="1" ht="10.65" customHeight="1" x14ac:dyDescent="0.15">
      <c r="B342" s="99" t="s">
        <v>1128</v>
      </c>
      <c r="C342" s="99"/>
      <c r="D342" s="99"/>
      <c r="E342" s="100">
        <v>313239441.98000002</v>
      </c>
      <c r="F342" s="100"/>
      <c r="G342" s="100"/>
      <c r="H342" s="100"/>
      <c r="I342" s="100"/>
      <c r="J342" s="100"/>
      <c r="K342" s="100"/>
      <c r="L342" s="100"/>
      <c r="M342" s="100"/>
      <c r="N342" s="100"/>
      <c r="O342" s="100"/>
      <c r="P342" s="100"/>
      <c r="Q342" s="92">
        <v>1.4639486071281601E-2</v>
      </c>
      <c r="R342" s="92"/>
      <c r="S342" s="92"/>
      <c r="T342" s="92"/>
      <c r="U342" s="92"/>
      <c r="V342" s="92"/>
      <c r="W342" s="92"/>
      <c r="X342" s="92"/>
      <c r="Y342" s="92"/>
      <c r="Z342" s="92"/>
      <c r="AA342" s="92"/>
      <c r="AB342" s="94">
        <v>3100</v>
      </c>
      <c r="AC342" s="94"/>
      <c r="AD342" s="94"/>
      <c r="AE342" s="94"/>
      <c r="AF342" s="94"/>
      <c r="AG342" s="94"/>
      <c r="AH342" s="94"/>
      <c r="AI342" s="94"/>
      <c r="AJ342" s="94"/>
      <c r="AK342" s="94"/>
      <c r="AL342" s="92">
        <v>1.06819936045871E-2</v>
      </c>
      <c r="AM342" s="92"/>
      <c r="AN342" s="92"/>
      <c r="AO342" s="92"/>
      <c r="AP342" s="92"/>
      <c r="AQ342" s="92"/>
      <c r="AR342" s="92"/>
      <c r="AS342" s="92"/>
      <c r="AT342" s="92"/>
      <c r="AU342" s="92"/>
    </row>
    <row r="343" spans="2:47" s="1" customFormat="1" ht="10.65" customHeight="1" x14ac:dyDescent="0.15">
      <c r="B343" s="99" t="s">
        <v>1127</v>
      </c>
      <c r="C343" s="99"/>
      <c r="D343" s="99"/>
      <c r="E343" s="100">
        <v>169185745.16</v>
      </c>
      <c r="F343" s="100"/>
      <c r="G343" s="100"/>
      <c r="H343" s="100"/>
      <c r="I343" s="100"/>
      <c r="J343" s="100"/>
      <c r="K343" s="100"/>
      <c r="L343" s="100"/>
      <c r="M343" s="100"/>
      <c r="N343" s="100"/>
      <c r="O343" s="100"/>
      <c r="P343" s="100"/>
      <c r="Q343" s="92">
        <v>7.9070258332517608E-3</v>
      </c>
      <c r="R343" s="92"/>
      <c r="S343" s="92"/>
      <c r="T343" s="92"/>
      <c r="U343" s="92"/>
      <c r="V343" s="92"/>
      <c r="W343" s="92"/>
      <c r="X343" s="92"/>
      <c r="Y343" s="92"/>
      <c r="Z343" s="92"/>
      <c r="AA343" s="92"/>
      <c r="AB343" s="94">
        <v>1442</v>
      </c>
      <c r="AC343" s="94"/>
      <c r="AD343" s="94"/>
      <c r="AE343" s="94"/>
      <c r="AF343" s="94"/>
      <c r="AG343" s="94"/>
      <c r="AH343" s="94"/>
      <c r="AI343" s="94"/>
      <c r="AJ343" s="94"/>
      <c r="AK343" s="94"/>
      <c r="AL343" s="92">
        <v>4.9688499283272701E-3</v>
      </c>
      <c r="AM343" s="92"/>
      <c r="AN343" s="92"/>
      <c r="AO343" s="92"/>
      <c r="AP343" s="92"/>
      <c r="AQ343" s="92"/>
      <c r="AR343" s="92"/>
      <c r="AS343" s="92"/>
      <c r="AT343" s="92"/>
      <c r="AU343" s="92"/>
    </row>
    <row r="344" spans="2:47" s="1" customFormat="1" ht="10.65" customHeight="1" x14ac:dyDescent="0.15">
      <c r="B344" s="99" t="s">
        <v>1126</v>
      </c>
      <c r="C344" s="99"/>
      <c r="D344" s="99"/>
      <c r="E344" s="100">
        <v>305958600.04000002</v>
      </c>
      <c r="F344" s="100"/>
      <c r="G344" s="100"/>
      <c r="H344" s="100"/>
      <c r="I344" s="100"/>
      <c r="J344" s="100"/>
      <c r="K344" s="100"/>
      <c r="L344" s="100"/>
      <c r="M344" s="100"/>
      <c r="N344" s="100"/>
      <c r="O344" s="100"/>
      <c r="P344" s="100"/>
      <c r="Q344" s="92">
        <v>1.42992103272882E-2</v>
      </c>
      <c r="R344" s="92"/>
      <c r="S344" s="92"/>
      <c r="T344" s="92"/>
      <c r="U344" s="92"/>
      <c r="V344" s="92"/>
      <c r="W344" s="92"/>
      <c r="X344" s="92"/>
      <c r="Y344" s="92"/>
      <c r="Z344" s="92"/>
      <c r="AA344" s="92"/>
      <c r="AB344" s="94">
        <v>3731</v>
      </c>
      <c r="AC344" s="94"/>
      <c r="AD344" s="94"/>
      <c r="AE344" s="94"/>
      <c r="AF344" s="94"/>
      <c r="AG344" s="94"/>
      <c r="AH344" s="94"/>
      <c r="AI344" s="94"/>
      <c r="AJ344" s="94"/>
      <c r="AK344" s="94"/>
      <c r="AL344" s="92">
        <v>1.28562961737788E-2</v>
      </c>
      <c r="AM344" s="92"/>
      <c r="AN344" s="92"/>
      <c r="AO344" s="92"/>
      <c r="AP344" s="92"/>
      <c r="AQ344" s="92"/>
      <c r="AR344" s="92"/>
      <c r="AS344" s="92"/>
      <c r="AT344" s="92"/>
      <c r="AU344" s="92"/>
    </row>
    <row r="345" spans="2:47" s="1" customFormat="1" ht="10.65" customHeight="1" x14ac:dyDescent="0.15">
      <c r="B345" s="99" t="s">
        <v>1125</v>
      </c>
      <c r="C345" s="99"/>
      <c r="D345" s="99"/>
      <c r="E345" s="100">
        <v>53557519.82</v>
      </c>
      <c r="F345" s="100"/>
      <c r="G345" s="100"/>
      <c r="H345" s="100"/>
      <c r="I345" s="100"/>
      <c r="J345" s="100"/>
      <c r="K345" s="100"/>
      <c r="L345" s="100"/>
      <c r="M345" s="100"/>
      <c r="N345" s="100"/>
      <c r="O345" s="100"/>
      <c r="P345" s="100"/>
      <c r="Q345" s="92">
        <v>2.5030518521589602E-3</v>
      </c>
      <c r="R345" s="92"/>
      <c r="S345" s="92"/>
      <c r="T345" s="92"/>
      <c r="U345" s="92"/>
      <c r="V345" s="92"/>
      <c r="W345" s="92"/>
      <c r="X345" s="92"/>
      <c r="Y345" s="92"/>
      <c r="Z345" s="92"/>
      <c r="AA345" s="92"/>
      <c r="AB345" s="94">
        <v>389</v>
      </c>
      <c r="AC345" s="94"/>
      <c r="AD345" s="94"/>
      <c r="AE345" s="94"/>
      <c r="AF345" s="94"/>
      <c r="AG345" s="94"/>
      <c r="AH345" s="94"/>
      <c r="AI345" s="94"/>
      <c r="AJ345" s="94"/>
      <c r="AK345" s="94"/>
      <c r="AL345" s="92">
        <v>1.3404179071562501E-3</v>
      </c>
      <c r="AM345" s="92"/>
      <c r="AN345" s="92"/>
      <c r="AO345" s="92"/>
      <c r="AP345" s="92"/>
      <c r="AQ345" s="92"/>
      <c r="AR345" s="92"/>
      <c r="AS345" s="92"/>
      <c r="AT345" s="92"/>
      <c r="AU345" s="92"/>
    </row>
    <row r="346" spans="2:47" s="1" customFormat="1" ht="10.65" customHeight="1" x14ac:dyDescent="0.15">
      <c r="B346" s="99" t="s">
        <v>1124</v>
      </c>
      <c r="C346" s="99"/>
      <c r="D346" s="99"/>
      <c r="E346" s="100">
        <v>809581.7</v>
      </c>
      <c r="F346" s="100"/>
      <c r="G346" s="100"/>
      <c r="H346" s="100"/>
      <c r="I346" s="100"/>
      <c r="J346" s="100"/>
      <c r="K346" s="100"/>
      <c r="L346" s="100"/>
      <c r="M346" s="100"/>
      <c r="N346" s="100"/>
      <c r="O346" s="100"/>
      <c r="P346" s="100"/>
      <c r="Q346" s="92">
        <v>3.7836422979808597E-5</v>
      </c>
      <c r="R346" s="92"/>
      <c r="S346" s="92"/>
      <c r="T346" s="92"/>
      <c r="U346" s="92"/>
      <c r="V346" s="92"/>
      <c r="W346" s="92"/>
      <c r="X346" s="92"/>
      <c r="Y346" s="92"/>
      <c r="Z346" s="92"/>
      <c r="AA346" s="92"/>
      <c r="AB346" s="94">
        <v>8</v>
      </c>
      <c r="AC346" s="94"/>
      <c r="AD346" s="94"/>
      <c r="AE346" s="94"/>
      <c r="AF346" s="94"/>
      <c r="AG346" s="94"/>
      <c r="AH346" s="94"/>
      <c r="AI346" s="94"/>
      <c r="AJ346" s="94"/>
      <c r="AK346" s="94"/>
      <c r="AL346" s="92">
        <v>2.7566435108611799E-5</v>
      </c>
      <c r="AM346" s="92"/>
      <c r="AN346" s="92"/>
      <c r="AO346" s="92"/>
      <c r="AP346" s="92"/>
      <c r="AQ346" s="92"/>
      <c r="AR346" s="92"/>
      <c r="AS346" s="92"/>
      <c r="AT346" s="92"/>
      <c r="AU346" s="92"/>
    </row>
    <row r="347" spans="2:47" s="1" customFormat="1" ht="10.65" customHeight="1" x14ac:dyDescent="0.15">
      <c r="B347" s="99" t="s">
        <v>1123</v>
      </c>
      <c r="C347" s="99"/>
      <c r="D347" s="99"/>
      <c r="E347" s="100">
        <v>1588093.18</v>
      </c>
      <c r="F347" s="100"/>
      <c r="G347" s="100"/>
      <c r="H347" s="100"/>
      <c r="I347" s="100"/>
      <c r="J347" s="100"/>
      <c r="K347" s="100"/>
      <c r="L347" s="100"/>
      <c r="M347" s="100"/>
      <c r="N347" s="100"/>
      <c r="O347" s="100"/>
      <c r="P347" s="100"/>
      <c r="Q347" s="92">
        <v>7.4220755347890495E-5</v>
      </c>
      <c r="R347" s="92"/>
      <c r="S347" s="92"/>
      <c r="T347" s="92"/>
      <c r="U347" s="92"/>
      <c r="V347" s="92"/>
      <c r="W347" s="92"/>
      <c r="X347" s="92"/>
      <c r="Y347" s="92"/>
      <c r="Z347" s="92"/>
      <c r="AA347" s="92"/>
      <c r="AB347" s="94">
        <v>17</v>
      </c>
      <c r="AC347" s="94"/>
      <c r="AD347" s="94"/>
      <c r="AE347" s="94"/>
      <c r="AF347" s="94"/>
      <c r="AG347" s="94"/>
      <c r="AH347" s="94"/>
      <c r="AI347" s="94"/>
      <c r="AJ347" s="94"/>
      <c r="AK347" s="94"/>
      <c r="AL347" s="92">
        <v>5.8578674605800001E-5</v>
      </c>
      <c r="AM347" s="92"/>
      <c r="AN347" s="92"/>
      <c r="AO347" s="92"/>
      <c r="AP347" s="92"/>
      <c r="AQ347" s="92"/>
      <c r="AR347" s="92"/>
      <c r="AS347" s="92"/>
      <c r="AT347" s="92"/>
      <c r="AU347" s="92"/>
    </row>
    <row r="348" spans="2:47" s="1" customFormat="1" ht="9.6" customHeight="1" x14ac:dyDescent="0.15">
      <c r="B348" s="101"/>
      <c r="C348" s="101"/>
      <c r="D348" s="101"/>
      <c r="E348" s="103">
        <v>21396887872.6203</v>
      </c>
      <c r="F348" s="103"/>
      <c r="G348" s="103"/>
      <c r="H348" s="103"/>
      <c r="I348" s="103"/>
      <c r="J348" s="103"/>
      <c r="K348" s="103"/>
      <c r="L348" s="103"/>
      <c r="M348" s="103"/>
      <c r="N348" s="103"/>
      <c r="O348" s="103"/>
      <c r="P348" s="103"/>
      <c r="Q348" s="93">
        <v>1</v>
      </c>
      <c r="R348" s="93"/>
      <c r="S348" s="93"/>
      <c r="T348" s="93"/>
      <c r="U348" s="93"/>
      <c r="V348" s="93"/>
      <c r="W348" s="93"/>
      <c r="X348" s="93"/>
      <c r="Y348" s="93"/>
      <c r="Z348" s="93"/>
      <c r="AA348" s="93"/>
      <c r="AB348" s="95">
        <v>290208</v>
      </c>
      <c r="AC348" s="95"/>
      <c r="AD348" s="95"/>
      <c r="AE348" s="95"/>
      <c r="AF348" s="95"/>
      <c r="AG348" s="95"/>
      <c r="AH348" s="95"/>
      <c r="AI348" s="95"/>
      <c r="AJ348" s="95"/>
      <c r="AK348" s="95"/>
      <c r="AL348" s="93">
        <v>1</v>
      </c>
      <c r="AM348" s="93"/>
      <c r="AN348" s="93"/>
      <c r="AO348" s="93"/>
      <c r="AP348" s="93"/>
      <c r="AQ348" s="93"/>
      <c r="AR348" s="93"/>
      <c r="AS348" s="93"/>
      <c r="AT348" s="93"/>
      <c r="AU348" s="93"/>
    </row>
    <row r="349" spans="2:47" s="1" customFormat="1" ht="11.7" customHeight="1" x14ac:dyDescent="0.15"/>
    <row r="350" spans="2:47" s="1" customFormat="1" ht="19.2" customHeight="1" x14ac:dyDescent="0.15">
      <c r="B350" s="85" t="s">
        <v>1122</v>
      </c>
      <c r="C350" s="85"/>
      <c r="D350" s="85"/>
      <c r="E350" s="85"/>
      <c r="F350" s="85"/>
      <c r="G350" s="85"/>
      <c r="H350" s="85"/>
      <c r="I350" s="85"/>
      <c r="J350" s="85"/>
      <c r="K350" s="85"/>
      <c r="L350" s="85"/>
      <c r="M350" s="85"/>
      <c r="N350" s="85"/>
      <c r="O350" s="85"/>
      <c r="P350" s="85"/>
      <c r="Q350" s="85"/>
      <c r="R350" s="85"/>
      <c r="S350" s="85"/>
      <c r="T350" s="85"/>
      <c r="U350" s="85"/>
      <c r="V350" s="85"/>
      <c r="W350" s="85"/>
      <c r="X350" s="85"/>
      <c r="Y350" s="85"/>
      <c r="Z350" s="85"/>
      <c r="AA350" s="85"/>
      <c r="AB350" s="85"/>
      <c r="AC350" s="85"/>
      <c r="AD350" s="85"/>
      <c r="AE350" s="85"/>
      <c r="AF350" s="85"/>
      <c r="AG350" s="85"/>
      <c r="AH350" s="85"/>
      <c r="AI350" s="85"/>
      <c r="AJ350" s="85"/>
      <c r="AK350" s="85"/>
      <c r="AL350" s="85"/>
      <c r="AM350" s="85"/>
      <c r="AN350" s="85"/>
      <c r="AO350" s="85"/>
      <c r="AP350" s="85"/>
      <c r="AQ350" s="85"/>
      <c r="AR350" s="85"/>
      <c r="AS350" s="85"/>
      <c r="AT350" s="85"/>
      <c r="AU350" s="85"/>
    </row>
    <row r="351" spans="2:47" s="1" customFormat="1" ht="9" customHeight="1" x14ac:dyDescent="0.15"/>
    <row r="352" spans="2:47" s="1" customFormat="1" ht="12.3" customHeight="1" x14ac:dyDescent="0.15">
      <c r="B352" s="77"/>
      <c r="C352" s="77"/>
      <c r="D352" s="77"/>
      <c r="E352" s="77" t="s">
        <v>1119</v>
      </c>
      <c r="F352" s="77"/>
      <c r="G352" s="77"/>
      <c r="H352" s="77"/>
      <c r="I352" s="77"/>
      <c r="J352" s="77"/>
      <c r="K352" s="77"/>
      <c r="L352" s="77"/>
      <c r="M352" s="77"/>
      <c r="N352" s="77"/>
      <c r="O352" s="77"/>
      <c r="P352" s="77"/>
      <c r="Q352" s="77" t="s">
        <v>1117</v>
      </c>
      <c r="R352" s="77"/>
      <c r="S352" s="77"/>
      <c r="T352" s="77"/>
      <c r="U352" s="77"/>
      <c r="V352" s="77"/>
      <c r="W352" s="77"/>
      <c r="X352" s="77"/>
      <c r="Y352" s="77"/>
      <c r="Z352" s="77"/>
      <c r="AA352" s="77"/>
      <c r="AB352" s="77" t="s">
        <v>1121</v>
      </c>
      <c r="AC352" s="77"/>
      <c r="AD352" s="77"/>
      <c r="AE352" s="77"/>
      <c r="AF352" s="77"/>
      <c r="AG352" s="77"/>
      <c r="AH352" s="77"/>
      <c r="AI352" s="77"/>
      <c r="AJ352" s="77"/>
      <c r="AK352" s="77"/>
      <c r="AL352" s="77" t="s">
        <v>1117</v>
      </c>
      <c r="AM352" s="77"/>
      <c r="AN352" s="77"/>
      <c r="AO352" s="77"/>
      <c r="AP352" s="77"/>
      <c r="AQ352" s="77"/>
      <c r="AR352" s="77"/>
      <c r="AS352" s="77"/>
      <c r="AT352" s="77"/>
      <c r="AU352" s="77"/>
    </row>
    <row r="353" spans="2:47" s="1" customFormat="1" ht="12.3" customHeight="1" x14ac:dyDescent="0.15">
      <c r="B353" s="99" t="s">
        <v>775</v>
      </c>
      <c r="C353" s="99"/>
      <c r="D353" s="99"/>
      <c r="E353" s="100">
        <v>56102312175.029404</v>
      </c>
      <c r="F353" s="100"/>
      <c r="G353" s="100"/>
      <c r="H353" s="100"/>
      <c r="I353" s="100"/>
      <c r="J353" s="100"/>
      <c r="K353" s="100"/>
      <c r="L353" s="100"/>
      <c r="M353" s="100"/>
      <c r="N353" s="100"/>
      <c r="O353" s="100"/>
      <c r="P353" s="100"/>
      <c r="Q353" s="92">
        <v>0.83376125062764195</v>
      </c>
      <c r="R353" s="92"/>
      <c r="S353" s="92"/>
      <c r="T353" s="92"/>
      <c r="U353" s="92"/>
      <c r="V353" s="92"/>
      <c r="W353" s="92"/>
      <c r="X353" s="92"/>
      <c r="Y353" s="92"/>
      <c r="Z353" s="92"/>
      <c r="AA353" s="92"/>
      <c r="AB353" s="94">
        <v>137788</v>
      </c>
      <c r="AC353" s="94"/>
      <c r="AD353" s="94"/>
      <c r="AE353" s="94"/>
      <c r="AF353" s="94"/>
      <c r="AG353" s="94"/>
      <c r="AH353" s="94"/>
      <c r="AI353" s="94"/>
      <c r="AJ353" s="94"/>
      <c r="AK353" s="94"/>
      <c r="AL353" s="92">
        <v>0.816715073202537</v>
      </c>
      <c r="AM353" s="92"/>
      <c r="AN353" s="92"/>
      <c r="AO353" s="92"/>
      <c r="AP353" s="92"/>
      <c r="AQ353" s="92"/>
      <c r="AR353" s="92"/>
      <c r="AS353" s="92"/>
      <c r="AT353" s="92"/>
      <c r="AU353" s="92"/>
    </row>
    <row r="354" spans="2:47" s="1" customFormat="1" ht="12.3" customHeight="1" x14ac:dyDescent="0.15">
      <c r="B354" s="99" t="s">
        <v>785</v>
      </c>
      <c r="C354" s="99"/>
      <c r="D354" s="99"/>
      <c r="E354" s="100">
        <v>11185909882.2999</v>
      </c>
      <c r="F354" s="100"/>
      <c r="G354" s="100"/>
      <c r="H354" s="100"/>
      <c r="I354" s="100"/>
      <c r="J354" s="100"/>
      <c r="K354" s="100"/>
      <c r="L354" s="100"/>
      <c r="M354" s="100"/>
      <c r="N354" s="100"/>
      <c r="O354" s="100"/>
      <c r="P354" s="100"/>
      <c r="Q354" s="92">
        <v>0.166238749372358</v>
      </c>
      <c r="R354" s="92"/>
      <c r="S354" s="92"/>
      <c r="T354" s="92"/>
      <c r="U354" s="92"/>
      <c r="V354" s="92"/>
      <c r="W354" s="92"/>
      <c r="X354" s="92"/>
      <c r="Y354" s="92"/>
      <c r="Z354" s="92"/>
      <c r="AA354" s="92"/>
      <c r="AB354" s="94">
        <v>30922</v>
      </c>
      <c r="AC354" s="94"/>
      <c r="AD354" s="94"/>
      <c r="AE354" s="94"/>
      <c r="AF354" s="94"/>
      <c r="AG354" s="94"/>
      <c r="AH354" s="94"/>
      <c r="AI354" s="94"/>
      <c r="AJ354" s="94"/>
      <c r="AK354" s="94"/>
      <c r="AL354" s="92">
        <v>0.183284926797463</v>
      </c>
      <c r="AM354" s="92"/>
      <c r="AN354" s="92"/>
      <c r="AO354" s="92"/>
      <c r="AP354" s="92"/>
      <c r="AQ354" s="92"/>
      <c r="AR354" s="92"/>
      <c r="AS354" s="92"/>
      <c r="AT354" s="92"/>
      <c r="AU354" s="92"/>
    </row>
    <row r="355" spans="2:47" s="1" customFormat="1" ht="9.6" customHeight="1" x14ac:dyDescent="0.15">
      <c r="B355" s="101"/>
      <c r="C355" s="101"/>
      <c r="D355" s="101"/>
      <c r="E355" s="103">
        <v>67288222057.3293</v>
      </c>
      <c r="F355" s="103"/>
      <c r="G355" s="103"/>
      <c r="H355" s="103"/>
      <c r="I355" s="103"/>
      <c r="J355" s="103"/>
      <c r="K355" s="103"/>
      <c r="L355" s="103"/>
      <c r="M355" s="103"/>
      <c r="N355" s="103"/>
      <c r="O355" s="103"/>
      <c r="P355" s="103"/>
      <c r="Q355" s="93">
        <v>1</v>
      </c>
      <c r="R355" s="93"/>
      <c r="S355" s="93"/>
      <c r="T355" s="93"/>
      <c r="U355" s="93"/>
      <c r="V355" s="93"/>
      <c r="W355" s="93"/>
      <c r="X355" s="93"/>
      <c r="Y355" s="93"/>
      <c r="Z355" s="93"/>
      <c r="AA355" s="93"/>
      <c r="AB355" s="95">
        <v>168710</v>
      </c>
      <c r="AC355" s="95"/>
      <c r="AD355" s="95"/>
      <c r="AE355" s="95"/>
      <c r="AF355" s="95"/>
      <c r="AG355" s="95"/>
      <c r="AH355" s="95"/>
      <c r="AI355" s="95"/>
      <c r="AJ355" s="95"/>
      <c r="AK355" s="95"/>
      <c r="AL355" s="93">
        <v>1</v>
      </c>
      <c r="AM355" s="93"/>
      <c r="AN355" s="93"/>
      <c r="AO355" s="93"/>
      <c r="AP355" s="93"/>
      <c r="AQ355" s="93"/>
      <c r="AR355" s="93"/>
      <c r="AS355" s="93"/>
      <c r="AT355" s="93"/>
      <c r="AU355" s="93"/>
    </row>
    <row r="356" spans="2:47" s="1" customFormat="1" ht="9" customHeight="1" x14ac:dyDescent="0.15"/>
    <row r="357" spans="2:47" s="1" customFormat="1" ht="19.2" customHeight="1" x14ac:dyDescent="0.15">
      <c r="B357" s="85" t="s">
        <v>1120</v>
      </c>
      <c r="C357" s="85"/>
      <c r="D357" s="85"/>
      <c r="E357" s="85"/>
      <c r="F357" s="85"/>
      <c r="G357" s="85"/>
      <c r="H357" s="85"/>
      <c r="I357" s="85"/>
      <c r="J357" s="85"/>
      <c r="K357" s="85"/>
      <c r="L357" s="85"/>
      <c r="M357" s="85"/>
      <c r="N357" s="85"/>
      <c r="O357" s="85"/>
      <c r="P357" s="85"/>
      <c r="Q357" s="85"/>
      <c r="R357" s="85"/>
      <c r="S357" s="85"/>
      <c r="T357" s="85"/>
      <c r="U357" s="85"/>
      <c r="V357" s="85"/>
      <c r="W357" s="85"/>
      <c r="X357" s="85"/>
      <c r="Y357" s="85"/>
      <c r="Z357" s="85"/>
      <c r="AA357" s="85"/>
      <c r="AB357" s="85"/>
      <c r="AC357" s="85"/>
      <c r="AD357" s="85"/>
      <c r="AE357" s="85"/>
      <c r="AF357" s="85"/>
      <c r="AG357" s="85"/>
      <c r="AH357" s="85"/>
      <c r="AI357" s="85"/>
      <c r="AJ357" s="85"/>
      <c r="AK357" s="85"/>
      <c r="AL357" s="85"/>
      <c r="AM357" s="85"/>
      <c r="AN357" s="85"/>
      <c r="AO357" s="85"/>
      <c r="AP357" s="85"/>
      <c r="AQ357" s="85"/>
      <c r="AR357" s="85"/>
      <c r="AS357" s="85"/>
      <c r="AT357" s="85"/>
      <c r="AU357" s="85"/>
    </row>
    <row r="358" spans="2:47" s="1" customFormat="1" ht="9" customHeight="1" x14ac:dyDescent="0.15"/>
    <row r="359" spans="2:47" s="1" customFormat="1" ht="14.85" customHeight="1" x14ac:dyDescent="0.15">
      <c r="B359" s="105"/>
      <c r="C359" s="105"/>
      <c r="D359" s="105"/>
      <c r="E359" s="77" t="s">
        <v>1119</v>
      </c>
      <c r="F359" s="77"/>
      <c r="G359" s="77"/>
      <c r="H359" s="77"/>
      <c r="I359" s="77"/>
      <c r="J359" s="77"/>
      <c r="K359" s="77"/>
      <c r="L359" s="77"/>
      <c r="M359" s="77"/>
      <c r="N359" s="77"/>
      <c r="O359" s="77"/>
      <c r="P359" s="77"/>
      <c r="Q359" s="77" t="s">
        <v>1117</v>
      </c>
      <c r="R359" s="77"/>
      <c r="S359" s="77"/>
      <c r="T359" s="77"/>
      <c r="U359" s="77"/>
      <c r="V359" s="77"/>
      <c r="W359" s="77"/>
      <c r="X359" s="77"/>
      <c r="Y359" s="77"/>
      <c r="Z359" s="77"/>
      <c r="AA359" s="77"/>
      <c r="AB359" s="77" t="s">
        <v>1118</v>
      </c>
      <c r="AC359" s="77"/>
      <c r="AD359" s="77"/>
      <c r="AE359" s="77"/>
      <c r="AF359" s="77"/>
      <c r="AG359" s="77"/>
      <c r="AH359" s="77"/>
      <c r="AI359" s="77"/>
      <c r="AJ359" s="77"/>
      <c r="AK359" s="77"/>
      <c r="AL359" s="77" t="s">
        <v>1117</v>
      </c>
      <c r="AM359" s="77"/>
      <c r="AN359" s="77"/>
      <c r="AO359" s="77"/>
      <c r="AP359" s="77"/>
      <c r="AQ359" s="77"/>
      <c r="AR359" s="77"/>
      <c r="AS359" s="77"/>
      <c r="AT359" s="77"/>
      <c r="AU359" s="77"/>
    </row>
    <row r="360" spans="2:47" s="1" customFormat="1" ht="12.3" customHeight="1" x14ac:dyDescent="0.15">
      <c r="B360" s="104" t="s">
        <v>1116</v>
      </c>
      <c r="C360" s="104"/>
      <c r="D360" s="104"/>
      <c r="E360" s="100">
        <v>19172804732.580502</v>
      </c>
      <c r="F360" s="100"/>
      <c r="G360" s="100"/>
      <c r="H360" s="100"/>
      <c r="I360" s="100"/>
      <c r="J360" s="100"/>
      <c r="K360" s="100"/>
      <c r="L360" s="100"/>
      <c r="M360" s="100"/>
      <c r="N360" s="100"/>
      <c r="O360" s="100"/>
      <c r="P360" s="100"/>
      <c r="Q360" s="92">
        <v>0.89605576505890205</v>
      </c>
      <c r="R360" s="92"/>
      <c r="S360" s="92"/>
      <c r="T360" s="92"/>
      <c r="U360" s="92"/>
      <c r="V360" s="92"/>
      <c r="W360" s="92"/>
      <c r="X360" s="92"/>
      <c r="Y360" s="92"/>
      <c r="Z360" s="92"/>
      <c r="AA360" s="92"/>
      <c r="AB360" s="94">
        <v>263193</v>
      </c>
      <c r="AC360" s="94"/>
      <c r="AD360" s="94"/>
      <c r="AE360" s="94"/>
      <c r="AF360" s="94"/>
      <c r="AG360" s="94"/>
      <c r="AH360" s="94"/>
      <c r="AI360" s="94"/>
      <c r="AJ360" s="94"/>
      <c r="AK360" s="94"/>
      <c r="AL360" s="92">
        <v>0.90691159444260705</v>
      </c>
      <c r="AM360" s="92"/>
      <c r="AN360" s="92"/>
      <c r="AO360" s="92"/>
      <c r="AP360" s="92"/>
      <c r="AQ360" s="92"/>
      <c r="AR360" s="92"/>
      <c r="AS360" s="92"/>
      <c r="AT360" s="92"/>
      <c r="AU360" s="92"/>
    </row>
    <row r="361" spans="2:47" s="1" customFormat="1" ht="12.3" customHeight="1" x14ac:dyDescent="0.15">
      <c r="B361" s="104" t="s">
        <v>1115</v>
      </c>
      <c r="C361" s="104"/>
      <c r="D361" s="104"/>
      <c r="E361" s="100">
        <v>2221108165.52001</v>
      </c>
      <c r="F361" s="100"/>
      <c r="G361" s="100"/>
      <c r="H361" s="100"/>
      <c r="I361" s="100"/>
      <c r="J361" s="100"/>
      <c r="K361" s="100"/>
      <c r="L361" s="100"/>
      <c r="M361" s="100"/>
      <c r="N361" s="100"/>
      <c r="O361" s="100"/>
      <c r="P361" s="100"/>
      <c r="Q361" s="92">
        <v>0.103805197220393</v>
      </c>
      <c r="R361" s="92"/>
      <c r="S361" s="92"/>
      <c r="T361" s="92"/>
      <c r="U361" s="92"/>
      <c r="V361" s="92"/>
      <c r="W361" s="92"/>
      <c r="X361" s="92"/>
      <c r="Y361" s="92"/>
      <c r="Z361" s="92"/>
      <c r="AA361" s="92"/>
      <c r="AB361" s="94">
        <v>25558</v>
      </c>
      <c r="AC361" s="94"/>
      <c r="AD361" s="94"/>
      <c r="AE361" s="94"/>
      <c r="AF361" s="94"/>
      <c r="AG361" s="94"/>
      <c r="AH361" s="94"/>
      <c r="AI361" s="94"/>
      <c r="AJ361" s="94"/>
      <c r="AK361" s="94"/>
      <c r="AL361" s="92">
        <v>8.8067868563237395E-2</v>
      </c>
      <c r="AM361" s="92"/>
      <c r="AN361" s="92"/>
      <c r="AO361" s="92"/>
      <c r="AP361" s="92"/>
      <c r="AQ361" s="92"/>
      <c r="AR361" s="92"/>
      <c r="AS361" s="92"/>
      <c r="AT361" s="92"/>
      <c r="AU361" s="92"/>
    </row>
    <row r="362" spans="2:47" s="1" customFormat="1" ht="12.3" customHeight="1" x14ac:dyDescent="0.15">
      <c r="B362" s="104" t="s">
        <v>1114</v>
      </c>
      <c r="C362" s="104"/>
      <c r="D362" s="104"/>
      <c r="E362" s="100">
        <v>2974974.52</v>
      </c>
      <c r="F362" s="100"/>
      <c r="G362" s="100"/>
      <c r="H362" s="100"/>
      <c r="I362" s="100"/>
      <c r="J362" s="100"/>
      <c r="K362" s="100"/>
      <c r="L362" s="100"/>
      <c r="M362" s="100"/>
      <c r="N362" s="100"/>
      <c r="O362" s="100"/>
      <c r="P362" s="100"/>
      <c r="Q362" s="92">
        <v>1.3903772070548499E-4</v>
      </c>
      <c r="R362" s="92"/>
      <c r="S362" s="92"/>
      <c r="T362" s="92"/>
      <c r="U362" s="92"/>
      <c r="V362" s="92"/>
      <c r="W362" s="92"/>
      <c r="X362" s="92"/>
      <c r="Y362" s="92"/>
      <c r="Z362" s="92"/>
      <c r="AA362" s="92"/>
      <c r="AB362" s="94">
        <v>51</v>
      </c>
      <c r="AC362" s="94"/>
      <c r="AD362" s="94"/>
      <c r="AE362" s="94"/>
      <c r="AF362" s="94"/>
      <c r="AG362" s="94"/>
      <c r="AH362" s="94"/>
      <c r="AI362" s="94"/>
      <c r="AJ362" s="94"/>
      <c r="AK362" s="94"/>
      <c r="AL362" s="92">
        <v>1.757360238174E-4</v>
      </c>
      <c r="AM362" s="92"/>
      <c r="AN362" s="92"/>
      <c r="AO362" s="92"/>
      <c r="AP362" s="92"/>
      <c r="AQ362" s="92"/>
      <c r="AR362" s="92"/>
      <c r="AS362" s="92"/>
      <c r="AT362" s="92"/>
      <c r="AU362" s="92"/>
    </row>
    <row r="363" spans="2:47" s="1" customFormat="1" ht="12.3" customHeight="1" x14ac:dyDescent="0.15">
      <c r="B363" s="104" t="s">
        <v>785</v>
      </c>
      <c r="C363" s="104"/>
      <c r="D363" s="104"/>
      <c r="E363" s="100">
        <v>0</v>
      </c>
      <c r="F363" s="100"/>
      <c r="G363" s="100"/>
      <c r="H363" s="100"/>
      <c r="I363" s="100"/>
      <c r="J363" s="100"/>
      <c r="K363" s="100"/>
      <c r="L363" s="100"/>
      <c r="M363" s="100"/>
      <c r="N363" s="100"/>
      <c r="O363" s="100"/>
      <c r="P363" s="100"/>
      <c r="Q363" s="92">
        <v>0</v>
      </c>
      <c r="R363" s="92"/>
      <c r="S363" s="92"/>
      <c r="T363" s="92"/>
      <c r="U363" s="92"/>
      <c r="V363" s="92"/>
      <c r="W363" s="92"/>
      <c r="X363" s="92"/>
      <c r="Y363" s="92"/>
      <c r="Z363" s="92"/>
      <c r="AA363" s="92"/>
      <c r="AB363" s="94">
        <v>1406</v>
      </c>
      <c r="AC363" s="94"/>
      <c r="AD363" s="94"/>
      <c r="AE363" s="94"/>
      <c r="AF363" s="94"/>
      <c r="AG363" s="94"/>
      <c r="AH363" s="94"/>
      <c r="AI363" s="94"/>
      <c r="AJ363" s="94"/>
      <c r="AK363" s="94"/>
      <c r="AL363" s="92">
        <v>4.8448009703385203E-3</v>
      </c>
      <c r="AM363" s="92"/>
      <c r="AN363" s="92"/>
      <c r="AO363" s="92"/>
      <c r="AP363" s="92"/>
      <c r="AQ363" s="92"/>
      <c r="AR363" s="92"/>
      <c r="AS363" s="92"/>
      <c r="AT363" s="92"/>
      <c r="AU363" s="92"/>
    </row>
    <row r="364" spans="2:47" s="1" customFormat="1" ht="13.35" customHeight="1" x14ac:dyDescent="0.15">
      <c r="B364" s="105"/>
      <c r="C364" s="105"/>
      <c r="D364" s="105"/>
      <c r="E364" s="103">
        <v>21396887872.620499</v>
      </c>
      <c r="F364" s="103"/>
      <c r="G364" s="103"/>
      <c r="H364" s="103"/>
      <c r="I364" s="103"/>
      <c r="J364" s="103"/>
      <c r="K364" s="103"/>
      <c r="L364" s="103"/>
      <c r="M364" s="103"/>
      <c r="N364" s="103"/>
      <c r="O364" s="103"/>
      <c r="P364" s="103"/>
      <c r="Q364" s="93">
        <v>1</v>
      </c>
      <c r="R364" s="93"/>
      <c r="S364" s="93"/>
      <c r="T364" s="93"/>
      <c r="U364" s="93"/>
      <c r="V364" s="93"/>
      <c r="W364" s="93"/>
      <c r="X364" s="93"/>
      <c r="Y364" s="93"/>
      <c r="Z364" s="93"/>
      <c r="AA364" s="93"/>
      <c r="AB364" s="95">
        <v>290208</v>
      </c>
      <c r="AC364" s="95"/>
      <c r="AD364" s="95"/>
      <c r="AE364" s="95"/>
      <c r="AF364" s="95"/>
      <c r="AG364" s="95"/>
      <c r="AH364" s="95"/>
      <c r="AI364" s="95"/>
      <c r="AJ364" s="95"/>
      <c r="AK364" s="95"/>
      <c r="AL364" s="93">
        <v>1</v>
      </c>
      <c r="AM364" s="93"/>
      <c r="AN364" s="93"/>
      <c r="AO364" s="93"/>
      <c r="AP364" s="93"/>
      <c r="AQ364" s="93"/>
      <c r="AR364" s="93"/>
      <c r="AS364" s="93"/>
      <c r="AT364" s="93"/>
      <c r="AU364" s="93"/>
    </row>
  </sheetData>
  <mergeCells count="1495">
    <mergeCell ref="X81:AH81"/>
    <mergeCell ref="X82:AH82"/>
    <mergeCell ref="X83:AH83"/>
    <mergeCell ref="X84:AH84"/>
    <mergeCell ref="X85:AH85"/>
    <mergeCell ref="Z264:AI264"/>
    <mergeCell ref="Z265:AI265"/>
    <mergeCell ref="Z266:AI266"/>
    <mergeCell ref="Z267:AI267"/>
    <mergeCell ref="Z268:AI268"/>
    <mergeCell ref="X75:AH75"/>
    <mergeCell ref="X76:AH76"/>
    <mergeCell ref="X77:AH77"/>
    <mergeCell ref="X78:AH78"/>
    <mergeCell ref="X79:AH79"/>
    <mergeCell ref="X98:AH98"/>
    <mergeCell ref="X99:AH99"/>
    <mergeCell ref="Z260:AI260"/>
    <mergeCell ref="Z261:AI261"/>
    <mergeCell ref="Z262:AI262"/>
    <mergeCell ref="Z263:AI263"/>
    <mergeCell ref="W136:AG136"/>
    <mergeCell ref="W137:AG137"/>
    <mergeCell ref="W138:AG138"/>
    <mergeCell ref="W139:AG139"/>
    <mergeCell ref="X92:AH92"/>
    <mergeCell ref="X93:AH93"/>
    <mergeCell ref="X94:AH94"/>
    <mergeCell ref="X95:AH95"/>
    <mergeCell ref="X96:AH96"/>
    <mergeCell ref="X97:AH97"/>
    <mergeCell ref="W14:AG14"/>
    <mergeCell ref="W140:AG140"/>
    <mergeCell ref="W141:AG141"/>
    <mergeCell ref="W142:AG142"/>
    <mergeCell ref="W143:AG143"/>
    <mergeCell ref="W144:AG144"/>
    <mergeCell ref="W24:AG24"/>
    <mergeCell ref="W25:AG25"/>
    <mergeCell ref="W26:AG26"/>
    <mergeCell ref="W27:AG27"/>
    <mergeCell ref="X49:AH49"/>
    <mergeCell ref="X50:AH50"/>
    <mergeCell ref="X51:AH51"/>
    <mergeCell ref="X52:AH52"/>
    <mergeCell ref="X53:AH53"/>
    <mergeCell ref="X54:AH54"/>
    <mergeCell ref="X43:AH43"/>
    <mergeCell ref="X44:AH44"/>
    <mergeCell ref="X45:AH45"/>
    <mergeCell ref="X46:AH46"/>
    <mergeCell ref="X47:AH47"/>
    <mergeCell ref="X48:AH48"/>
    <mergeCell ref="X70:AH70"/>
    <mergeCell ref="X71:AH71"/>
    <mergeCell ref="X72:AH72"/>
    <mergeCell ref="X73:AH73"/>
    <mergeCell ref="X74:AH74"/>
    <mergeCell ref="X38:AH38"/>
    <mergeCell ref="X39:AH39"/>
    <mergeCell ref="X40:AH40"/>
    <mergeCell ref="X41:AH41"/>
    <mergeCell ref="X42:AH42"/>
    <mergeCell ref="X31:AH31"/>
    <mergeCell ref="X32:AH32"/>
    <mergeCell ref="X33:AH33"/>
    <mergeCell ref="X34:AH34"/>
    <mergeCell ref="X35:AH35"/>
    <mergeCell ref="X36:AH36"/>
    <mergeCell ref="X37:AH37"/>
    <mergeCell ref="W145:AG145"/>
    <mergeCell ref="W15:AG15"/>
    <mergeCell ref="W16:AG16"/>
    <mergeCell ref="W17:AG17"/>
    <mergeCell ref="W18:AG18"/>
    <mergeCell ref="W19:AG19"/>
    <mergeCell ref="W20:AG20"/>
    <mergeCell ref="W21:AG21"/>
    <mergeCell ref="W22:AG22"/>
    <mergeCell ref="W23:AG23"/>
    <mergeCell ref="X61:AH61"/>
    <mergeCell ref="X62:AH62"/>
    <mergeCell ref="X63:AH63"/>
    <mergeCell ref="X67:AH67"/>
    <mergeCell ref="X68:AH68"/>
    <mergeCell ref="X69:AH69"/>
    <mergeCell ref="X55:AH55"/>
    <mergeCell ref="X56:AH56"/>
    <mergeCell ref="X57:AH57"/>
    <mergeCell ref="X58:AH58"/>
    <mergeCell ref="X59:AH59"/>
    <mergeCell ref="X60:AH60"/>
    <mergeCell ref="X86:AH86"/>
    <mergeCell ref="X87:AH87"/>
    <mergeCell ref="X88:AH88"/>
    <mergeCell ref="W135:AG135"/>
    <mergeCell ref="U196:AE196"/>
    <mergeCell ref="U172:AF172"/>
    <mergeCell ref="U173:AF173"/>
    <mergeCell ref="U174:AF174"/>
    <mergeCell ref="U175:AF175"/>
    <mergeCell ref="W125:AG125"/>
    <mergeCell ref="W126:AG126"/>
    <mergeCell ref="W127:AG127"/>
    <mergeCell ref="W128:AG128"/>
    <mergeCell ref="W129:AG129"/>
    <mergeCell ref="W130:AG130"/>
    <mergeCell ref="W119:AG119"/>
    <mergeCell ref="W120:AG120"/>
    <mergeCell ref="W121:AG121"/>
    <mergeCell ref="W122:AG122"/>
    <mergeCell ref="W123:AG123"/>
    <mergeCell ref="W124:AG124"/>
    <mergeCell ref="U166:AF166"/>
    <mergeCell ref="U167:AF167"/>
    <mergeCell ref="U168:AF168"/>
    <mergeCell ref="U169:AF169"/>
    <mergeCell ref="U170:AF170"/>
    <mergeCell ref="U171:AF171"/>
    <mergeCell ref="U203:AE203"/>
    <mergeCell ref="U204:AE204"/>
    <mergeCell ref="U205:AE205"/>
    <mergeCell ref="U206:AE206"/>
    <mergeCell ref="U207:AE207"/>
    <mergeCell ref="U208:AE208"/>
    <mergeCell ref="U197:AE197"/>
    <mergeCell ref="U198:AE198"/>
    <mergeCell ref="U199:AE199"/>
    <mergeCell ref="U200:AE200"/>
    <mergeCell ref="U201:AE201"/>
    <mergeCell ref="U202:AE202"/>
    <mergeCell ref="V185:AF185"/>
    <mergeCell ref="V186:AF186"/>
    <mergeCell ref="V187:AF187"/>
    <mergeCell ref="V188:AF188"/>
    <mergeCell ref="V189:AF189"/>
    <mergeCell ref="V190:AF190"/>
    <mergeCell ref="V191:AF191"/>
    <mergeCell ref="U176:AF176"/>
    <mergeCell ref="U177:AF177"/>
    <mergeCell ref="U178:AF178"/>
    <mergeCell ref="U179:AF179"/>
    <mergeCell ref="U180:AF180"/>
    <mergeCell ref="U181:AF181"/>
    <mergeCell ref="U209:AE209"/>
    <mergeCell ref="U210:AE210"/>
    <mergeCell ref="U211:AE211"/>
    <mergeCell ref="U212:AE212"/>
    <mergeCell ref="R245:AB245"/>
    <mergeCell ref="R246:AB246"/>
    <mergeCell ref="R247:AB247"/>
    <mergeCell ref="R248:AB248"/>
    <mergeCell ref="Z269:AI269"/>
    <mergeCell ref="Z270:AI270"/>
    <mergeCell ref="Z271:AI271"/>
    <mergeCell ref="Z272:AI272"/>
    <mergeCell ref="Z273:AI273"/>
    <mergeCell ref="Q355:AA355"/>
    <mergeCell ref="Q359:AA359"/>
    <mergeCell ref="Q360:AA360"/>
    <mergeCell ref="Q361:AA361"/>
    <mergeCell ref="Q362:AA362"/>
    <mergeCell ref="Q363:AA363"/>
    <mergeCell ref="Q346:AA346"/>
    <mergeCell ref="Q347:AA347"/>
    <mergeCell ref="Q348:AA348"/>
    <mergeCell ref="Q352:AA352"/>
    <mergeCell ref="Q353:AA353"/>
    <mergeCell ref="Q354:AA354"/>
    <mergeCell ref="Q345:AA345"/>
    <mergeCell ref="Z274:AI274"/>
    <mergeCell ref="Z278:AI278"/>
    <mergeCell ref="Z279:AI279"/>
    <mergeCell ref="Z280:AI280"/>
    <mergeCell ref="P311:Z311"/>
    <mergeCell ref="P329:Z329"/>
    <mergeCell ref="P330:Z330"/>
    <mergeCell ref="P331:Z331"/>
    <mergeCell ref="P332:Z332"/>
    <mergeCell ref="P296:Z296"/>
    <mergeCell ref="P297:Z297"/>
    <mergeCell ref="P298:Z298"/>
    <mergeCell ref="P299:Z299"/>
    <mergeCell ref="P300:Z300"/>
    <mergeCell ref="P301:Z301"/>
    <mergeCell ref="P323:Z323"/>
    <mergeCell ref="P324:Z324"/>
    <mergeCell ref="P325:Z325"/>
    <mergeCell ref="P326:Z326"/>
    <mergeCell ref="P327:Z327"/>
    <mergeCell ref="P328:Z328"/>
    <mergeCell ref="P317:Z317"/>
    <mergeCell ref="P318:Z318"/>
    <mergeCell ref="P319:Z319"/>
    <mergeCell ref="P320:Z320"/>
    <mergeCell ref="P321:Z321"/>
    <mergeCell ref="P322:Z322"/>
    <mergeCell ref="P316:Z316"/>
    <mergeCell ref="P302:Z302"/>
    <mergeCell ref="P303:Z303"/>
    <mergeCell ref="P304:Z304"/>
    <mergeCell ref="P305:Z305"/>
    <mergeCell ref="N3:AV3"/>
    <mergeCell ref="N9:X9"/>
    <mergeCell ref="O260:Y260"/>
    <mergeCell ref="O261:Y261"/>
    <mergeCell ref="O262:Y262"/>
    <mergeCell ref="S224:AC224"/>
    <mergeCell ref="S225:AC225"/>
    <mergeCell ref="S226:AC226"/>
    <mergeCell ref="S227:AC227"/>
    <mergeCell ref="M93:W93"/>
    <mergeCell ref="M94:W94"/>
    <mergeCell ref="M95:W95"/>
    <mergeCell ref="M96:W96"/>
    <mergeCell ref="M97:W97"/>
    <mergeCell ref="M98:W98"/>
    <mergeCell ref="Z288:AI288"/>
    <mergeCell ref="Z289:AI289"/>
    <mergeCell ref="M88:W88"/>
    <mergeCell ref="M89:W89"/>
    <mergeCell ref="M90:W90"/>
    <mergeCell ref="M91:W91"/>
    <mergeCell ref="M92:W92"/>
    <mergeCell ref="P252:Z252"/>
    <mergeCell ref="P253:Z253"/>
    <mergeCell ref="P254:Z254"/>
    <mergeCell ref="P255:Z255"/>
    <mergeCell ref="P256:Z256"/>
    <mergeCell ref="Z286:AI286"/>
    <mergeCell ref="Z287:AI287"/>
    <mergeCell ref="O281:Y281"/>
    <mergeCell ref="O282:Y282"/>
    <mergeCell ref="O283:Y283"/>
    <mergeCell ref="K19:V19"/>
    <mergeCell ref="K20:V20"/>
    <mergeCell ref="K21:V21"/>
    <mergeCell ref="K22:V22"/>
    <mergeCell ref="S234:AC234"/>
    <mergeCell ref="S235:AC235"/>
    <mergeCell ref="S236:AC236"/>
    <mergeCell ref="S237:AC237"/>
    <mergeCell ref="S238:AC238"/>
    <mergeCell ref="K172:T172"/>
    <mergeCell ref="K173:T173"/>
    <mergeCell ref="K174:T174"/>
    <mergeCell ref="K175:T175"/>
    <mergeCell ref="K176:T176"/>
    <mergeCell ref="S228:AC228"/>
    <mergeCell ref="S229:AC229"/>
    <mergeCell ref="S230:AC230"/>
    <mergeCell ref="S231:AC231"/>
    <mergeCell ref="S232:AC232"/>
    <mergeCell ref="S233:AC233"/>
    <mergeCell ref="M99:W99"/>
    <mergeCell ref="U161:AF161"/>
    <mergeCell ref="U162:AF162"/>
    <mergeCell ref="U163:AF163"/>
    <mergeCell ref="U164:AF164"/>
    <mergeCell ref="U165:AF165"/>
    <mergeCell ref="U155:AF155"/>
    <mergeCell ref="U156:AF156"/>
    <mergeCell ref="U157:AF157"/>
    <mergeCell ref="U158:AF158"/>
    <mergeCell ref="U159:AF159"/>
    <mergeCell ref="U160:AF160"/>
    <mergeCell ref="K16:V16"/>
    <mergeCell ref="K160:T160"/>
    <mergeCell ref="K161:T161"/>
    <mergeCell ref="K162:T162"/>
    <mergeCell ref="L49:W49"/>
    <mergeCell ref="L50:W50"/>
    <mergeCell ref="L51:W51"/>
    <mergeCell ref="L52:W52"/>
    <mergeCell ref="L38:W38"/>
    <mergeCell ref="L39:W39"/>
    <mergeCell ref="L40:W40"/>
    <mergeCell ref="L41:W41"/>
    <mergeCell ref="L42:W42"/>
    <mergeCell ref="K157:T157"/>
    <mergeCell ref="L53:W53"/>
    <mergeCell ref="L54:W54"/>
    <mergeCell ref="L55:W55"/>
    <mergeCell ref="L56:W56"/>
    <mergeCell ref="L32:W32"/>
    <mergeCell ref="L33:W33"/>
    <mergeCell ref="L34:W34"/>
    <mergeCell ref="L35:W35"/>
    <mergeCell ref="L36:W36"/>
    <mergeCell ref="L37:W37"/>
    <mergeCell ref="K23:V23"/>
    <mergeCell ref="K24:V24"/>
    <mergeCell ref="K25:V25"/>
    <mergeCell ref="K26:V26"/>
    <mergeCell ref="K27:V27"/>
    <mergeCell ref="L31:W31"/>
    <mergeCell ref="B31:K31"/>
    <mergeCell ref="B24:J24"/>
    <mergeCell ref="L57:W57"/>
    <mergeCell ref="G236:R236"/>
    <mergeCell ref="G237:R237"/>
    <mergeCell ref="G238:R238"/>
    <mergeCell ref="G239:R239"/>
    <mergeCell ref="G240:R240"/>
    <mergeCell ref="I195:T195"/>
    <mergeCell ref="I196:T196"/>
    <mergeCell ref="I197:T197"/>
    <mergeCell ref="I198:T198"/>
    <mergeCell ref="K169:T169"/>
    <mergeCell ref="K17:V17"/>
    <mergeCell ref="K170:T170"/>
    <mergeCell ref="K171:T171"/>
    <mergeCell ref="L43:W43"/>
    <mergeCell ref="L44:W44"/>
    <mergeCell ref="L45:W45"/>
    <mergeCell ref="L46:W46"/>
    <mergeCell ref="L47:W47"/>
    <mergeCell ref="L48:W48"/>
    <mergeCell ref="K163:T163"/>
    <mergeCell ref="K164:T164"/>
    <mergeCell ref="K165:T165"/>
    <mergeCell ref="K166:T166"/>
    <mergeCell ref="K167:T167"/>
    <mergeCell ref="K168:T168"/>
    <mergeCell ref="K158:T158"/>
    <mergeCell ref="K159:T159"/>
    <mergeCell ref="K177:T177"/>
    <mergeCell ref="K178:T178"/>
    <mergeCell ref="K179:T179"/>
    <mergeCell ref="K18:V18"/>
    <mergeCell ref="I211:T211"/>
    <mergeCell ref="I212:T212"/>
    <mergeCell ref="S239:AC239"/>
    <mergeCell ref="S240:AC240"/>
    <mergeCell ref="S241:AC241"/>
    <mergeCell ref="E342:P342"/>
    <mergeCell ref="D328:O328"/>
    <mergeCell ref="D329:O329"/>
    <mergeCell ref="D330:O330"/>
    <mergeCell ref="D331:O331"/>
    <mergeCell ref="I205:T205"/>
    <mergeCell ref="I206:T206"/>
    <mergeCell ref="I207:T207"/>
    <mergeCell ref="I208:T208"/>
    <mergeCell ref="I209:T209"/>
    <mergeCell ref="I210:T210"/>
    <mergeCell ref="I199:T199"/>
    <mergeCell ref="I200:T200"/>
    <mergeCell ref="I201:T201"/>
    <mergeCell ref="I202:T202"/>
    <mergeCell ref="I203:T203"/>
    <mergeCell ref="I204:T204"/>
    <mergeCell ref="G241:R241"/>
    <mergeCell ref="H216:S216"/>
    <mergeCell ref="H217:S217"/>
    <mergeCell ref="H218:S218"/>
    <mergeCell ref="H219:S219"/>
    <mergeCell ref="H220:S220"/>
    <mergeCell ref="G224:R224"/>
    <mergeCell ref="G225:R225"/>
    <mergeCell ref="G226:R226"/>
    <mergeCell ref="G227:R227"/>
    <mergeCell ref="D322:O322"/>
    <mergeCell ref="D323:O323"/>
    <mergeCell ref="D324:O324"/>
    <mergeCell ref="D325:O325"/>
    <mergeCell ref="D326:O326"/>
    <mergeCell ref="D327:O327"/>
    <mergeCell ref="E352:P352"/>
    <mergeCell ref="E353:P353"/>
    <mergeCell ref="E354:P354"/>
    <mergeCell ref="E355:P355"/>
    <mergeCell ref="E359:P359"/>
    <mergeCell ref="E360:P360"/>
    <mergeCell ref="E343:P343"/>
    <mergeCell ref="E344:P344"/>
    <mergeCell ref="E345:P345"/>
    <mergeCell ref="E346:P346"/>
    <mergeCell ref="E347:P347"/>
    <mergeCell ref="E348:P348"/>
    <mergeCell ref="E341:P341"/>
    <mergeCell ref="P333:Z333"/>
    <mergeCell ref="P334:Z334"/>
    <mergeCell ref="Q338:AA338"/>
    <mergeCell ref="Q339:AA339"/>
    <mergeCell ref="Q340:AA340"/>
    <mergeCell ref="Q341:AA341"/>
    <mergeCell ref="D332:O332"/>
    <mergeCell ref="D333:O333"/>
    <mergeCell ref="D334:O334"/>
    <mergeCell ref="E338:P338"/>
    <mergeCell ref="E339:P339"/>
    <mergeCell ref="E340:P340"/>
    <mergeCell ref="E361:P361"/>
    <mergeCell ref="E362:P362"/>
    <mergeCell ref="E363:P363"/>
    <mergeCell ref="E364:P364"/>
    <mergeCell ref="Q364:AA364"/>
    <mergeCell ref="D319:O319"/>
    <mergeCell ref="D320:O320"/>
    <mergeCell ref="D321:O321"/>
    <mergeCell ref="C287:N287"/>
    <mergeCell ref="C288:N288"/>
    <mergeCell ref="C289:N289"/>
    <mergeCell ref="C290:N290"/>
    <mergeCell ref="C291:N291"/>
    <mergeCell ref="D308:O308"/>
    <mergeCell ref="D309:O309"/>
    <mergeCell ref="D310:O310"/>
    <mergeCell ref="D311:O311"/>
    <mergeCell ref="D315:O315"/>
    <mergeCell ref="D316:O316"/>
    <mergeCell ref="D302:O302"/>
    <mergeCell ref="D303:O303"/>
    <mergeCell ref="D304:O304"/>
    <mergeCell ref="D305:O305"/>
    <mergeCell ref="D306:O306"/>
    <mergeCell ref="D307:O307"/>
    <mergeCell ref="O290:Y290"/>
    <mergeCell ref="O291:Y291"/>
    <mergeCell ref="O292:Y292"/>
    <mergeCell ref="P315:Z315"/>
    <mergeCell ref="O287:Y287"/>
    <mergeCell ref="O288:Y288"/>
    <mergeCell ref="O289:Y289"/>
    <mergeCell ref="P306:Z306"/>
    <mergeCell ref="P307:Z307"/>
    <mergeCell ref="P308:Z308"/>
    <mergeCell ref="P309:Z309"/>
    <mergeCell ref="P310:Z310"/>
    <mergeCell ref="B46:K46"/>
    <mergeCell ref="B47:K47"/>
    <mergeCell ref="B48:K48"/>
    <mergeCell ref="B361:D361"/>
    <mergeCell ref="B362:D362"/>
    <mergeCell ref="B363:D363"/>
    <mergeCell ref="B364:D364"/>
    <mergeCell ref="B37:K37"/>
    <mergeCell ref="B38:K38"/>
    <mergeCell ref="B39:K39"/>
    <mergeCell ref="B40:K40"/>
    <mergeCell ref="B41:K41"/>
    <mergeCell ref="B42:K42"/>
    <mergeCell ref="O273:Y273"/>
    <mergeCell ref="O274:Y274"/>
    <mergeCell ref="O278:Y278"/>
    <mergeCell ref="O279:Y279"/>
    <mergeCell ref="O280:Y280"/>
    <mergeCell ref="B360:D360"/>
    <mergeCell ref="B343:D343"/>
    <mergeCell ref="B344:D344"/>
    <mergeCell ref="B345:D345"/>
    <mergeCell ref="B346:D346"/>
    <mergeCell ref="O267:Y267"/>
    <mergeCell ref="O268:Y268"/>
    <mergeCell ref="O269:Y269"/>
    <mergeCell ref="O270:Y270"/>
    <mergeCell ref="O271:Y271"/>
    <mergeCell ref="O272:Y272"/>
    <mergeCell ref="D296:O296"/>
    <mergeCell ref="D297:O297"/>
    <mergeCell ref="D298:O298"/>
    <mergeCell ref="B354:D354"/>
    <mergeCell ref="B355:D355"/>
    <mergeCell ref="B357:AU357"/>
    <mergeCell ref="B359:D359"/>
    <mergeCell ref="B36:K36"/>
    <mergeCell ref="B65:AU65"/>
    <mergeCell ref="B67:L67"/>
    <mergeCell ref="B68:L68"/>
    <mergeCell ref="B69:L69"/>
    <mergeCell ref="B70:L70"/>
    <mergeCell ref="B347:D347"/>
    <mergeCell ref="B348:D348"/>
    <mergeCell ref="B35:K35"/>
    <mergeCell ref="B350:AU350"/>
    <mergeCell ref="B352:D352"/>
    <mergeCell ref="B353:D353"/>
    <mergeCell ref="B71:L71"/>
    <mergeCell ref="B72:L72"/>
    <mergeCell ref="B73:L73"/>
    <mergeCell ref="B74:L74"/>
    <mergeCell ref="B61:K61"/>
    <mergeCell ref="B62:K62"/>
    <mergeCell ref="B63:K63"/>
    <mergeCell ref="B340:D340"/>
    <mergeCell ref="B341:D341"/>
    <mergeCell ref="B342:D342"/>
    <mergeCell ref="B75:L75"/>
    <mergeCell ref="B76:L76"/>
    <mergeCell ref="B77:L77"/>
    <mergeCell ref="B78:L78"/>
    <mergeCell ref="B55:K55"/>
    <mergeCell ref="B56:K56"/>
    <mergeCell ref="B338:D338"/>
    <mergeCell ref="B339:D339"/>
    <mergeCell ref="AB339:AK339"/>
    <mergeCell ref="B327:C327"/>
    <mergeCell ref="B328:C328"/>
    <mergeCell ref="B329:C329"/>
    <mergeCell ref="B33:K33"/>
    <mergeCell ref="B330:C330"/>
    <mergeCell ref="B331:C331"/>
    <mergeCell ref="B34:K34"/>
    <mergeCell ref="B80:L80"/>
    <mergeCell ref="B81:L81"/>
    <mergeCell ref="B82:L82"/>
    <mergeCell ref="B79:L79"/>
    <mergeCell ref="B322:C322"/>
    <mergeCell ref="B323:C323"/>
    <mergeCell ref="B324:C324"/>
    <mergeCell ref="B325:C325"/>
    <mergeCell ref="B326:C326"/>
    <mergeCell ref="B83:L83"/>
    <mergeCell ref="B84:L84"/>
    <mergeCell ref="B85:L85"/>
    <mergeCell ref="B86:L86"/>
    <mergeCell ref="B57:K57"/>
    <mergeCell ref="B58:K58"/>
    <mergeCell ref="B59:K59"/>
    <mergeCell ref="B60:K60"/>
    <mergeCell ref="B49:K49"/>
    <mergeCell ref="B50:K50"/>
    <mergeCell ref="B51:K51"/>
    <mergeCell ref="B52:K52"/>
    <mergeCell ref="B53:K53"/>
    <mergeCell ref="B307:C307"/>
    <mergeCell ref="B308:C308"/>
    <mergeCell ref="B309:C309"/>
    <mergeCell ref="B99:L99"/>
    <mergeCell ref="C260:N260"/>
    <mergeCell ref="C261:N261"/>
    <mergeCell ref="C262:N262"/>
    <mergeCell ref="B87:L87"/>
    <mergeCell ref="B88:L88"/>
    <mergeCell ref="B89:L89"/>
    <mergeCell ref="B90:L90"/>
    <mergeCell ref="B91:L91"/>
    <mergeCell ref="B92:L92"/>
    <mergeCell ref="B332:C332"/>
    <mergeCell ref="B333:C333"/>
    <mergeCell ref="B334:C334"/>
    <mergeCell ref="B336:AU336"/>
    <mergeCell ref="D299:O299"/>
    <mergeCell ref="D300:O300"/>
    <mergeCell ref="D301:O301"/>
    <mergeCell ref="C292:N292"/>
    <mergeCell ref="D252:O252"/>
    <mergeCell ref="D253:O253"/>
    <mergeCell ref="D254:O254"/>
    <mergeCell ref="D255:O255"/>
    <mergeCell ref="D256:O256"/>
    <mergeCell ref="O263:Y263"/>
    <mergeCell ref="O264:Y264"/>
    <mergeCell ref="O265:Y265"/>
    <mergeCell ref="O266:Y266"/>
    <mergeCell ref="D317:O317"/>
    <mergeCell ref="D318:O318"/>
    <mergeCell ref="B245:E245"/>
    <mergeCell ref="B246:E246"/>
    <mergeCell ref="B247:E247"/>
    <mergeCell ref="C263:N263"/>
    <mergeCell ref="C264:N264"/>
    <mergeCell ref="C265:N265"/>
    <mergeCell ref="C266:N266"/>
    <mergeCell ref="C267:N267"/>
    <mergeCell ref="C268:N268"/>
    <mergeCell ref="B318:C318"/>
    <mergeCell ref="B319:C319"/>
    <mergeCell ref="B32:K32"/>
    <mergeCell ref="B320:C320"/>
    <mergeCell ref="B321:C321"/>
    <mergeCell ref="B94:L94"/>
    <mergeCell ref="B95:L95"/>
    <mergeCell ref="B96:L96"/>
    <mergeCell ref="B97:L97"/>
    <mergeCell ref="B98:L98"/>
    <mergeCell ref="B310:C310"/>
    <mergeCell ref="B311:C311"/>
    <mergeCell ref="B313:AU313"/>
    <mergeCell ref="B315:C315"/>
    <mergeCell ref="B316:C316"/>
    <mergeCell ref="B317:C317"/>
    <mergeCell ref="AK316:AT316"/>
    <mergeCell ref="AK317:AT317"/>
    <mergeCell ref="AA315:AJ315"/>
    <mergeCell ref="AA316:AJ316"/>
    <mergeCell ref="B93:L93"/>
    <mergeCell ref="B305:C305"/>
    <mergeCell ref="B306:C306"/>
    <mergeCell ref="B301:C301"/>
    <mergeCell ref="B302:C302"/>
    <mergeCell ref="B303:C303"/>
    <mergeCell ref="B304:C304"/>
    <mergeCell ref="C269:N269"/>
    <mergeCell ref="C270:N270"/>
    <mergeCell ref="C271:N271"/>
    <mergeCell ref="C272:N272"/>
    <mergeCell ref="C273:N273"/>
    <mergeCell ref="C274:N274"/>
    <mergeCell ref="B294:AU294"/>
    <mergeCell ref="B296:C296"/>
    <mergeCell ref="B297:C297"/>
    <mergeCell ref="B298:C298"/>
    <mergeCell ref="B299:C299"/>
    <mergeCell ref="B300:C300"/>
    <mergeCell ref="AA296:AJ296"/>
    <mergeCell ref="AA297:AJ297"/>
    <mergeCell ref="AA298:AJ298"/>
    <mergeCell ref="AA299:AJ299"/>
    <mergeCell ref="B276:AU276"/>
    <mergeCell ref="Z290:AI290"/>
    <mergeCell ref="Z291:AI291"/>
    <mergeCell ref="Z292:AI292"/>
    <mergeCell ref="O284:Y284"/>
    <mergeCell ref="O285:Y285"/>
    <mergeCell ref="O286:Y286"/>
    <mergeCell ref="Z281:AI281"/>
    <mergeCell ref="Z282:AI282"/>
    <mergeCell ref="Z283:AI283"/>
    <mergeCell ref="Z284:AI284"/>
    <mergeCell ref="Z285:AI285"/>
    <mergeCell ref="G231:R231"/>
    <mergeCell ref="G232:R232"/>
    <mergeCell ref="G233:R233"/>
    <mergeCell ref="B248:E248"/>
    <mergeCell ref="B25:J25"/>
    <mergeCell ref="B250:AU250"/>
    <mergeCell ref="B252:C252"/>
    <mergeCell ref="B253:C253"/>
    <mergeCell ref="B254:C254"/>
    <mergeCell ref="F245:Q245"/>
    <mergeCell ref="F246:Q246"/>
    <mergeCell ref="F247:Q247"/>
    <mergeCell ref="F248:Q248"/>
    <mergeCell ref="C284:N284"/>
    <mergeCell ref="C285:N285"/>
    <mergeCell ref="C286:N286"/>
    <mergeCell ref="B236:F236"/>
    <mergeCell ref="B237:F237"/>
    <mergeCell ref="B238:F238"/>
    <mergeCell ref="B239:F239"/>
    <mergeCell ref="B240:F240"/>
    <mergeCell ref="B241:F241"/>
    <mergeCell ref="B243:AU243"/>
    <mergeCell ref="C278:N278"/>
    <mergeCell ref="C279:N279"/>
    <mergeCell ref="C280:N280"/>
    <mergeCell ref="C281:N281"/>
    <mergeCell ref="C282:N282"/>
    <mergeCell ref="C283:N283"/>
    <mergeCell ref="B255:C255"/>
    <mergeCell ref="B256:C256"/>
    <mergeCell ref="B258:AU258"/>
    <mergeCell ref="B234:F234"/>
    <mergeCell ref="B235:F235"/>
    <mergeCell ref="G235:R235"/>
    <mergeCell ref="J185:U185"/>
    <mergeCell ref="J186:U186"/>
    <mergeCell ref="J187:U187"/>
    <mergeCell ref="J188:U188"/>
    <mergeCell ref="J189:U189"/>
    <mergeCell ref="J190:U190"/>
    <mergeCell ref="J191:U191"/>
    <mergeCell ref="B229:F229"/>
    <mergeCell ref="B23:J23"/>
    <mergeCell ref="B230:F230"/>
    <mergeCell ref="B231:F231"/>
    <mergeCell ref="B232:F232"/>
    <mergeCell ref="B233:F233"/>
    <mergeCell ref="B206:H206"/>
    <mergeCell ref="B207:H207"/>
    <mergeCell ref="B208:H208"/>
    <mergeCell ref="B209:H209"/>
    <mergeCell ref="G234:R234"/>
    <mergeCell ref="B219:G219"/>
    <mergeCell ref="B220:G220"/>
    <mergeCell ref="B222:AU222"/>
    <mergeCell ref="B224:F224"/>
    <mergeCell ref="B225:F225"/>
    <mergeCell ref="B226:F226"/>
    <mergeCell ref="B227:F227"/>
    <mergeCell ref="B228:F228"/>
    <mergeCell ref="G228:R228"/>
    <mergeCell ref="G229:R229"/>
    <mergeCell ref="G230:R230"/>
    <mergeCell ref="B217:G217"/>
    <mergeCell ref="B218:G218"/>
    <mergeCell ref="K111:V111"/>
    <mergeCell ref="K112:V112"/>
    <mergeCell ref="K113:V113"/>
    <mergeCell ref="K114:V114"/>
    <mergeCell ref="K115:V115"/>
    <mergeCell ref="K116:V116"/>
    <mergeCell ref="K117:V117"/>
    <mergeCell ref="K118:V118"/>
    <mergeCell ref="B21:J21"/>
    <mergeCell ref="B210:H210"/>
    <mergeCell ref="B211:H211"/>
    <mergeCell ref="B212:H212"/>
    <mergeCell ref="B214:AU214"/>
    <mergeCell ref="B216:G216"/>
    <mergeCell ref="K119:V119"/>
    <mergeCell ref="K120:V120"/>
    <mergeCell ref="K121:V121"/>
    <mergeCell ref="K122:V122"/>
    <mergeCell ref="K110:V110"/>
    <mergeCell ref="B201:H201"/>
    <mergeCell ref="B202:H202"/>
    <mergeCell ref="B203:H203"/>
    <mergeCell ref="B204:H204"/>
    <mergeCell ref="B205:H205"/>
    <mergeCell ref="K123:V123"/>
    <mergeCell ref="K124:V124"/>
    <mergeCell ref="K125:V125"/>
    <mergeCell ref="B185:I185"/>
    <mergeCell ref="K104:V104"/>
    <mergeCell ref="K105:V105"/>
    <mergeCell ref="B199:H199"/>
    <mergeCell ref="B2:L4"/>
    <mergeCell ref="B20:J20"/>
    <mergeCell ref="B200:H200"/>
    <mergeCell ref="B6:AU6"/>
    <mergeCell ref="B8:K10"/>
    <mergeCell ref="K126:V126"/>
    <mergeCell ref="K127:V127"/>
    <mergeCell ref="K128:V128"/>
    <mergeCell ref="K129:V129"/>
    <mergeCell ref="B191:I191"/>
    <mergeCell ref="B193:AU193"/>
    <mergeCell ref="B195:H195"/>
    <mergeCell ref="B196:H196"/>
    <mergeCell ref="B197:H197"/>
    <mergeCell ref="B198:H198"/>
    <mergeCell ref="AF198:AP198"/>
    <mergeCell ref="B186:I186"/>
    <mergeCell ref="B187:I187"/>
    <mergeCell ref="B188:I188"/>
    <mergeCell ref="B189:I189"/>
    <mergeCell ref="B19:J19"/>
    <mergeCell ref="B190:I190"/>
    <mergeCell ref="B170:J170"/>
    <mergeCell ref="B171:J171"/>
    <mergeCell ref="B172:J172"/>
    <mergeCell ref="B173:J173"/>
    <mergeCell ref="K106:V106"/>
    <mergeCell ref="K107:V107"/>
    <mergeCell ref="K108:V108"/>
    <mergeCell ref="K109:V109"/>
    <mergeCell ref="B22:J22"/>
    <mergeCell ref="B180:J180"/>
    <mergeCell ref="B181:J181"/>
    <mergeCell ref="B183:AU183"/>
    <mergeCell ref="K139:V139"/>
    <mergeCell ref="K140:V140"/>
    <mergeCell ref="K141:V141"/>
    <mergeCell ref="K142:V142"/>
    <mergeCell ref="K143:V143"/>
    <mergeCell ref="K144:V144"/>
    <mergeCell ref="K145:V145"/>
    <mergeCell ref="B174:J174"/>
    <mergeCell ref="B175:J175"/>
    <mergeCell ref="B176:J176"/>
    <mergeCell ref="B177:J177"/>
    <mergeCell ref="B178:J178"/>
    <mergeCell ref="B179:J179"/>
    <mergeCell ref="K136:V136"/>
    <mergeCell ref="K137:V137"/>
    <mergeCell ref="K138:V138"/>
    <mergeCell ref="B168:J168"/>
    <mergeCell ref="B169:J169"/>
    <mergeCell ref="K149:T149"/>
    <mergeCell ref="K150:T150"/>
    <mergeCell ref="K151:T151"/>
    <mergeCell ref="K180:T180"/>
    <mergeCell ref="K181:T181"/>
    <mergeCell ref="U149:AF149"/>
    <mergeCell ref="U150:AF150"/>
    <mergeCell ref="U151:AF151"/>
    <mergeCell ref="U152:AF152"/>
    <mergeCell ref="U153:AF153"/>
    <mergeCell ref="U154:AF154"/>
    <mergeCell ref="B16:J16"/>
    <mergeCell ref="B160:J160"/>
    <mergeCell ref="B161:J161"/>
    <mergeCell ref="B135:J135"/>
    <mergeCell ref="B136:J136"/>
    <mergeCell ref="B137:J137"/>
    <mergeCell ref="B138:J138"/>
    <mergeCell ref="K152:T152"/>
    <mergeCell ref="K153:T153"/>
    <mergeCell ref="K154:T154"/>
    <mergeCell ref="K155:T155"/>
    <mergeCell ref="K156:T156"/>
    <mergeCell ref="B152:J152"/>
    <mergeCell ref="B153:J153"/>
    <mergeCell ref="B154:J154"/>
    <mergeCell ref="B155:J155"/>
    <mergeCell ref="B156:J156"/>
    <mergeCell ref="B17:J17"/>
    <mergeCell ref="B18:J18"/>
    <mergeCell ref="K130:V130"/>
    <mergeCell ref="K131:V131"/>
    <mergeCell ref="K132:V132"/>
    <mergeCell ref="K133:V133"/>
    <mergeCell ref="K134:V134"/>
    <mergeCell ref="K135:V135"/>
    <mergeCell ref="B26:J26"/>
    <mergeCell ref="B27:J27"/>
    <mergeCell ref="B29:AU29"/>
    <mergeCell ref="B54:K54"/>
    <mergeCell ref="B43:K43"/>
    <mergeCell ref="B44:K44"/>
    <mergeCell ref="B45:K45"/>
    <mergeCell ref="B140:J140"/>
    <mergeCell ref="B141:J141"/>
    <mergeCell ref="B142:J142"/>
    <mergeCell ref="B143:J143"/>
    <mergeCell ref="B122:J122"/>
    <mergeCell ref="B123:J123"/>
    <mergeCell ref="B124:J124"/>
    <mergeCell ref="B125:J125"/>
    <mergeCell ref="B162:J162"/>
    <mergeCell ref="B163:J163"/>
    <mergeCell ref="B164:J164"/>
    <mergeCell ref="B165:J165"/>
    <mergeCell ref="B166:J166"/>
    <mergeCell ref="B167:J167"/>
    <mergeCell ref="B157:J157"/>
    <mergeCell ref="B158:J158"/>
    <mergeCell ref="B159:J159"/>
    <mergeCell ref="M71:W71"/>
    <mergeCell ref="M72:W72"/>
    <mergeCell ref="B119:J119"/>
    <mergeCell ref="B12:AU12"/>
    <mergeCell ref="B120:J120"/>
    <mergeCell ref="B121:J121"/>
    <mergeCell ref="M80:W80"/>
    <mergeCell ref="M81:W81"/>
    <mergeCell ref="M82:W82"/>
    <mergeCell ref="M83:W83"/>
    <mergeCell ref="B151:J151"/>
    <mergeCell ref="K14:V14"/>
    <mergeCell ref="K15:V15"/>
    <mergeCell ref="L58:W58"/>
    <mergeCell ref="L59:W59"/>
    <mergeCell ref="L60:W60"/>
    <mergeCell ref="L61:W61"/>
    <mergeCell ref="L62:W62"/>
    <mergeCell ref="L63:W63"/>
    <mergeCell ref="M100:W100"/>
    <mergeCell ref="B144:J144"/>
    <mergeCell ref="B145:J145"/>
    <mergeCell ref="B147:AU147"/>
    <mergeCell ref="B149:J149"/>
    <mergeCell ref="B15:J15"/>
    <mergeCell ref="B150:J150"/>
    <mergeCell ref="M67:W67"/>
    <mergeCell ref="M68:W68"/>
    <mergeCell ref="M69:W69"/>
    <mergeCell ref="M70:W70"/>
    <mergeCell ref="B139:J139"/>
    <mergeCell ref="B14:J14"/>
    <mergeCell ref="M87:W87"/>
    <mergeCell ref="B100:L100"/>
    <mergeCell ref="B102:AU102"/>
    <mergeCell ref="AO88:AU88"/>
    <mergeCell ref="AO89:AU89"/>
    <mergeCell ref="AO90:AU90"/>
    <mergeCell ref="AO91:AU91"/>
    <mergeCell ref="B132:J132"/>
    <mergeCell ref="B133:J133"/>
    <mergeCell ref="B134:J134"/>
    <mergeCell ref="M73:W73"/>
    <mergeCell ref="M74:W74"/>
    <mergeCell ref="M75:W75"/>
    <mergeCell ref="M76:W76"/>
    <mergeCell ref="M77:W77"/>
    <mergeCell ref="M78:W78"/>
    <mergeCell ref="M79:W79"/>
    <mergeCell ref="B126:J126"/>
    <mergeCell ref="B127:J127"/>
    <mergeCell ref="B128:J128"/>
    <mergeCell ref="B129:J129"/>
    <mergeCell ref="B130:J130"/>
    <mergeCell ref="B131:J131"/>
    <mergeCell ref="W131:AG131"/>
    <mergeCell ref="W132:AG132"/>
    <mergeCell ref="W133:AG133"/>
    <mergeCell ref="W134:AG134"/>
    <mergeCell ref="X100:AH100"/>
    <mergeCell ref="X89:AH89"/>
    <mergeCell ref="X90:AH90"/>
    <mergeCell ref="X91:AH91"/>
    <mergeCell ref="X80:AH80"/>
    <mergeCell ref="B116:J116"/>
    <mergeCell ref="B117:J117"/>
    <mergeCell ref="B118:J118"/>
    <mergeCell ref="W104:AG104"/>
    <mergeCell ref="W105:AG105"/>
    <mergeCell ref="W106:AG106"/>
    <mergeCell ref="W107:AG107"/>
    <mergeCell ref="W108:AG108"/>
    <mergeCell ref="W109:AG109"/>
    <mergeCell ref="W110:AG110"/>
    <mergeCell ref="B110:J110"/>
    <mergeCell ref="B111:J111"/>
    <mergeCell ref="B112:J112"/>
    <mergeCell ref="B113:J113"/>
    <mergeCell ref="B114:J114"/>
    <mergeCell ref="B115:J115"/>
    <mergeCell ref="B104:J104"/>
    <mergeCell ref="B105:J105"/>
    <mergeCell ref="B106:J106"/>
    <mergeCell ref="B107:J107"/>
    <mergeCell ref="B108:J108"/>
    <mergeCell ref="B109:J109"/>
    <mergeCell ref="AR31:AS31"/>
    <mergeCell ref="AR32:AS32"/>
    <mergeCell ref="AR33:AS33"/>
    <mergeCell ref="AR34:AS34"/>
    <mergeCell ref="AR35:AS35"/>
    <mergeCell ref="AR36:AS36"/>
    <mergeCell ref="AR37:AS37"/>
    <mergeCell ref="AR56:AS56"/>
    <mergeCell ref="AR57:AS57"/>
    <mergeCell ref="AR58:AS58"/>
    <mergeCell ref="AR59:AS59"/>
    <mergeCell ref="AR60:AS60"/>
    <mergeCell ref="AR61:AS61"/>
    <mergeCell ref="W117:AG117"/>
    <mergeCell ref="W118:AG118"/>
    <mergeCell ref="AR48:AS48"/>
    <mergeCell ref="AR49:AS49"/>
    <mergeCell ref="AR50:AS50"/>
    <mergeCell ref="AR51:AS51"/>
    <mergeCell ref="AR52:AS52"/>
    <mergeCell ref="AR53:AS53"/>
    <mergeCell ref="AR54:AS54"/>
    <mergeCell ref="AR55:AS55"/>
    <mergeCell ref="W111:AG111"/>
    <mergeCell ref="W112:AG112"/>
    <mergeCell ref="W113:AG113"/>
    <mergeCell ref="W114:AG114"/>
    <mergeCell ref="W115:AG115"/>
    <mergeCell ref="W116:AG116"/>
    <mergeCell ref="M84:W84"/>
    <mergeCell ref="M85:W85"/>
    <mergeCell ref="M86:W86"/>
    <mergeCell ref="AO92:AU92"/>
    <mergeCell ref="AO93:AU93"/>
    <mergeCell ref="AO94:AU94"/>
    <mergeCell ref="AO95:AU95"/>
    <mergeCell ref="AO96:AU96"/>
    <mergeCell ref="AO97:AU97"/>
    <mergeCell ref="AR44:AS44"/>
    <mergeCell ref="AR45:AS45"/>
    <mergeCell ref="AR46:AS46"/>
    <mergeCell ref="AR47:AS47"/>
    <mergeCell ref="AO86:AU86"/>
    <mergeCell ref="AO87:AU87"/>
    <mergeCell ref="AO75:AU75"/>
    <mergeCell ref="AO76:AU76"/>
    <mergeCell ref="AO77:AU77"/>
    <mergeCell ref="AO78:AU78"/>
    <mergeCell ref="AR38:AS38"/>
    <mergeCell ref="AR39:AS39"/>
    <mergeCell ref="AR40:AS40"/>
    <mergeCell ref="AR41:AS41"/>
    <mergeCell ref="AR42:AS42"/>
    <mergeCell ref="AR43:AS43"/>
    <mergeCell ref="AR62:AS62"/>
    <mergeCell ref="AR63:AS63"/>
    <mergeCell ref="AO85:AU85"/>
    <mergeCell ref="AO144:AT144"/>
    <mergeCell ref="AO145:AT145"/>
    <mergeCell ref="AO224:AU224"/>
    <mergeCell ref="AO225:AU225"/>
    <mergeCell ref="AO226:AU226"/>
    <mergeCell ref="AP219:AU219"/>
    <mergeCell ref="AP220:AU220"/>
    <mergeCell ref="AQ210:AU210"/>
    <mergeCell ref="AQ211:AU211"/>
    <mergeCell ref="AO79:AU79"/>
    <mergeCell ref="AO80:AU80"/>
    <mergeCell ref="AO81:AU81"/>
    <mergeCell ref="AO82:AU82"/>
    <mergeCell ref="AO83:AU83"/>
    <mergeCell ref="AO84:AU84"/>
    <mergeCell ref="AQ206:AU206"/>
    <mergeCell ref="AQ207:AU207"/>
    <mergeCell ref="AQ208:AU208"/>
    <mergeCell ref="AQ209:AU209"/>
    <mergeCell ref="AQ200:AU200"/>
    <mergeCell ref="AQ201:AU201"/>
    <mergeCell ref="AQ202:AU202"/>
    <mergeCell ref="AQ203:AU203"/>
    <mergeCell ref="AQ204:AU204"/>
    <mergeCell ref="AQ205:AU205"/>
    <mergeCell ref="AO98:AU98"/>
    <mergeCell ref="AO99:AU99"/>
    <mergeCell ref="AP216:AU216"/>
    <mergeCell ref="AP217:AU217"/>
    <mergeCell ref="AP218:AU218"/>
    <mergeCell ref="AQ195:AU195"/>
    <mergeCell ref="AO131:AT131"/>
    <mergeCell ref="AO132:AT132"/>
    <mergeCell ref="AO133:AT133"/>
    <mergeCell ref="AO134:AT134"/>
    <mergeCell ref="AO135:AT135"/>
    <mergeCell ref="AO233:AU233"/>
    <mergeCell ref="AO234:AU234"/>
    <mergeCell ref="AO235:AU235"/>
    <mergeCell ref="AO236:AU236"/>
    <mergeCell ref="AO237:AU237"/>
    <mergeCell ref="AO238:AU238"/>
    <mergeCell ref="AO227:AU227"/>
    <mergeCell ref="AO228:AU228"/>
    <mergeCell ref="AO229:AU229"/>
    <mergeCell ref="AO230:AU230"/>
    <mergeCell ref="AO231:AU231"/>
    <mergeCell ref="AO232:AU232"/>
    <mergeCell ref="AQ196:AU196"/>
    <mergeCell ref="AQ197:AU197"/>
    <mergeCell ref="AQ198:AU198"/>
    <mergeCell ref="AQ199:AU199"/>
    <mergeCell ref="AO115:AT115"/>
    <mergeCell ref="AO116:AT116"/>
    <mergeCell ref="AO117:AT117"/>
    <mergeCell ref="AO118:AT118"/>
    <mergeCell ref="AO119:AT119"/>
    <mergeCell ref="AO120:AT120"/>
    <mergeCell ref="AO109:AT109"/>
    <mergeCell ref="AO110:AT110"/>
    <mergeCell ref="AO111:AT111"/>
    <mergeCell ref="AO112:AT112"/>
    <mergeCell ref="AO113:AT113"/>
    <mergeCell ref="AO114:AT114"/>
    <mergeCell ref="AN245:AT245"/>
    <mergeCell ref="AN246:AT246"/>
    <mergeCell ref="AN247:AT247"/>
    <mergeCell ref="AN248:AT248"/>
    <mergeCell ref="AO100:AU100"/>
    <mergeCell ref="AO104:AT104"/>
    <mergeCell ref="AO105:AT105"/>
    <mergeCell ref="AO106:AT106"/>
    <mergeCell ref="AO107:AT107"/>
    <mergeCell ref="AO108:AT108"/>
    <mergeCell ref="AO142:AT142"/>
    <mergeCell ref="AO143:AT143"/>
    <mergeCell ref="AN188:AU188"/>
    <mergeCell ref="AN189:AU189"/>
    <mergeCell ref="AN190:AU190"/>
    <mergeCell ref="AN191:AU191"/>
    <mergeCell ref="AM154:AU154"/>
    <mergeCell ref="AM155:AU155"/>
    <mergeCell ref="AM156:AU156"/>
    <mergeCell ref="AM157:AU157"/>
    <mergeCell ref="AL360:AU360"/>
    <mergeCell ref="AL361:AU361"/>
    <mergeCell ref="AL362:AU362"/>
    <mergeCell ref="AL363:AU363"/>
    <mergeCell ref="AL364:AU364"/>
    <mergeCell ref="AM149:AU149"/>
    <mergeCell ref="AM150:AU150"/>
    <mergeCell ref="AM151:AU151"/>
    <mergeCell ref="AM152:AU152"/>
    <mergeCell ref="AM153:AU153"/>
    <mergeCell ref="AL348:AU348"/>
    <mergeCell ref="AL352:AU352"/>
    <mergeCell ref="AL353:AU353"/>
    <mergeCell ref="AL354:AU354"/>
    <mergeCell ref="AL355:AU355"/>
    <mergeCell ref="AL359:AU359"/>
    <mergeCell ref="AO121:AT121"/>
    <mergeCell ref="AO122:AT122"/>
    <mergeCell ref="AO123:AT123"/>
    <mergeCell ref="AO124:AT124"/>
    <mergeCell ref="AO125:AT125"/>
    <mergeCell ref="AO126:AT126"/>
    <mergeCell ref="AO136:AT136"/>
    <mergeCell ref="AO137:AT137"/>
    <mergeCell ref="AO138:AT138"/>
    <mergeCell ref="AO139:AT139"/>
    <mergeCell ref="AO140:AT140"/>
    <mergeCell ref="AO141:AT141"/>
    <mergeCell ref="AQ212:AU212"/>
    <mergeCell ref="AO127:AT127"/>
    <mergeCell ref="AO128:AT128"/>
    <mergeCell ref="AO129:AT129"/>
    <mergeCell ref="AK330:AT330"/>
    <mergeCell ref="AK331:AT331"/>
    <mergeCell ref="AK332:AT332"/>
    <mergeCell ref="AK296:AS296"/>
    <mergeCell ref="AK297:AS297"/>
    <mergeCell ref="AK298:AS298"/>
    <mergeCell ref="AK299:AS299"/>
    <mergeCell ref="AK300:AS300"/>
    <mergeCell ref="AK301:AS301"/>
    <mergeCell ref="AK302:AS302"/>
    <mergeCell ref="AK324:AT324"/>
    <mergeCell ref="AK325:AT325"/>
    <mergeCell ref="AK326:AT326"/>
    <mergeCell ref="AK327:AT327"/>
    <mergeCell ref="AK328:AT328"/>
    <mergeCell ref="AK329:AT329"/>
    <mergeCell ref="AK318:AT318"/>
    <mergeCell ref="AK319:AT319"/>
    <mergeCell ref="AK320:AT320"/>
    <mergeCell ref="AK321:AT321"/>
    <mergeCell ref="AK322:AT322"/>
    <mergeCell ref="AK323:AT323"/>
    <mergeCell ref="AT296:AU296"/>
    <mergeCell ref="AI92:AN92"/>
    <mergeCell ref="AI93:AN93"/>
    <mergeCell ref="AI94:AN94"/>
    <mergeCell ref="AI95:AN95"/>
    <mergeCell ref="AI96:AN96"/>
    <mergeCell ref="AI97:AN97"/>
    <mergeCell ref="AI86:AN86"/>
    <mergeCell ref="AI87:AN87"/>
    <mergeCell ref="AI88:AN88"/>
    <mergeCell ref="AI89:AN89"/>
    <mergeCell ref="AI90:AN90"/>
    <mergeCell ref="AI91:AN91"/>
    <mergeCell ref="AJ288:AS288"/>
    <mergeCell ref="AJ289:AS289"/>
    <mergeCell ref="AJ290:AS290"/>
    <mergeCell ref="AJ291:AS291"/>
    <mergeCell ref="AJ292:AS292"/>
    <mergeCell ref="AK252:AT252"/>
    <mergeCell ref="AK253:AT253"/>
    <mergeCell ref="AK254:AT254"/>
    <mergeCell ref="AK255:AT255"/>
    <mergeCell ref="AK256:AT256"/>
    <mergeCell ref="AJ281:AS281"/>
    <mergeCell ref="AJ282:AS282"/>
    <mergeCell ref="AJ283:AS283"/>
    <mergeCell ref="AJ284:AS284"/>
    <mergeCell ref="AJ285:AS285"/>
    <mergeCell ref="AJ286:AS286"/>
    <mergeCell ref="AJ287:AS287"/>
    <mergeCell ref="AM164:AU164"/>
    <mergeCell ref="AM165:AU165"/>
    <mergeCell ref="AM166:AU166"/>
    <mergeCell ref="AI85:AN85"/>
    <mergeCell ref="AI49:AQ49"/>
    <mergeCell ref="AI50:AQ50"/>
    <mergeCell ref="AI51:AQ51"/>
    <mergeCell ref="AI52:AQ52"/>
    <mergeCell ref="AI53:AQ53"/>
    <mergeCell ref="AI75:AN75"/>
    <mergeCell ref="AI76:AN76"/>
    <mergeCell ref="AI77:AN77"/>
    <mergeCell ref="AI78:AN78"/>
    <mergeCell ref="AI79:AN79"/>
    <mergeCell ref="AI80:AN80"/>
    <mergeCell ref="AM181:AU181"/>
    <mergeCell ref="AN185:AU185"/>
    <mergeCell ref="AN186:AU186"/>
    <mergeCell ref="AN187:AU187"/>
    <mergeCell ref="AI69:AN69"/>
    <mergeCell ref="AI70:AN70"/>
    <mergeCell ref="AI71:AN71"/>
    <mergeCell ref="AI72:AN72"/>
    <mergeCell ref="AI73:AN73"/>
    <mergeCell ref="AI74:AN74"/>
    <mergeCell ref="AM175:AU175"/>
    <mergeCell ref="AM176:AU176"/>
    <mergeCell ref="AM177:AU177"/>
    <mergeCell ref="AM178:AU178"/>
    <mergeCell ref="AM179:AU179"/>
    <mergeCell ref="AM180:AU180"/>
    <mergeCell ref="AI98:AN98"/>
    <mergeCell ref="AI99:AN99"/>
    <mergeCell ref="AM170:AU170"/>
    <mergeCell ref="AM171:AU171"/>
    <mergeCell ref="AI61:AQ61"/>
    <mergeCell ref="AI62:AQ62"/>
    <mergeCell ref="AI63:AQ63"/>
    <mergeCell ref="AI67:AN67"/>
    <mergeCell ref="AI68:AN68"/>
    <mergeCell ref="AO67:AU67"/>
    <mergeCell ref="AO68:AU68"/>
    <mergeCell ref="AI54:AQ54"/>
    <mergeCell ref="AI55:AQ55"/>
    <mergeCell ref="AI56:AQ56"/>
    <mergeCell ref="AI57:AQ57"/>
    <mergeCell ref="AI58:AQ58"/>
    <mergeCell ref="AI59:AQ59"/>
    <mergeCell ref="AI81:AN81"/>
    <mergeCell ref="AI82:AN82"/>
    <mergeCell ref="AI83:AN83"/>
    <mergeCell ref="AI84:AN84"/>
    <mergeCell ref="AO69:AU69"/>
    <mergeCell ref="AO70:AU70"/>
    <mergeCell ref="AO71:AU71"/>
    <mergeCell ref="AO72:AU72"/>
    <mergeCell ref="AO73:AU73"/>
    <mergeCell ref="AO74:AU74"/>
    <mergeCell ref="AH15:AR15"/>
    <mergeCell ref="AH16:AR16"/>
    <mergeCell ref="AH17:AR17"/>
    <mergeCell ref="AH18:AR18"/>
    <mergeCell ref="AH19:AR19"/>
    <mergeCell ref="AH20:AR20"/>
    <mergeCell ref="AH137:AN137"/>
    <mergeCell ref="AH138:AN138"/>
    <mergeCell ref="AH139:AN139"/>
    <mergeCell ref="AH14:AR14"/>
    <mergeCell ref="AH140:AN140"/>
    <mergeCell ref="AH141:AN141"/>
    <mergeCell ref="AH21:AR21"/>
    <mergeCell ref="AH22:AR22"/>
    <mergeCell ref="AH23:AR23"/>
    <mergeCell ref="AH24:AR24"/>
    <mergeCell ref="AH131:AN131"/>
    <mergeCell ref="AH132:AN132"/>
    <mergeCell ref="AH133:AN133"/>
    <mergeCell ref="AH134:AN134"/>
    <mergeCell ref="AH135:AN135"/>
    <mergeCell ref="AH136:AN136"/>
    <mergeCell ref="AI44:AQ44"/>
    <mergeCell ref="AI45:AQ45"/>
    <mergeCell ref="AI46:AQ46"/>
    <mergeCell ref="AI47:AQ47"/>
    <mergeCell ref="AI48:AQ48"/>
    <mergeCell ref="AH130:AN130"/>
    <mergeCell ref="AH113:AN113"/>
    <mergeCell ref="AH114:AN114"/>
    <mergeCell ref="AH115:AN115"/>
    <mergeCell ref="AH116:AN116"/>
    <mergeCell ref="AH104:AN104"/>
    <mergeCell ref="AH105:AN105"/>
    <mergeCell ref="AH106:AN106"/>
    <mergeCell ref="AH107:AN107"/>
    <mergeCell ref="AH108:AN108"/>
    <mergeCell ref="AH25:AR25"/>
    <mergeCell ref="AH26:AR26"/>
    <mergeCell ref="AH27:AR27"/>
    <mergeCell ref="AI100:AN100"/>
    <mergeCell ref="AI31:AQ31"/>
    <mergeCell ref="AG186:AM186"/>
    <mergeCell ref="AH109:AN109"/>
    <mergeCell ref="AH110:AN110"/>
    <mergeCell ref="AH111:AN111"/>
    <mergeCell ref="AH112:AN112"/>
    <mergeCell ref="AH142:AN142"/>
    <mergeCell ref="AH143:AN143"/>
    <mergeCell ref="AH144:AN144"/>
    <mergeCell ref="AH145:AN145"/>
    <mergeCell ref="AI38:AQ38"/>
    <mergeCell ref="AI39:AQ39"/>
    <mergeCell ref="AI40:AQ40"/>
    <mergeCell ref="AI41:AQ41"/>
    <mergeCell ref="AI42:AQ42"/>
    <mergeCell ref="AI43:AQ43"/>
    <mergeCell ref="AI32:AQ32"/>
    <mergeCell ref="AI33:AQ33"/>
    <mergeCell ref="AI34:AQ34"/>
    <mergeCell ref="AI35:AQ35"/>
    <mergeCell ref="AI36:AQ36"/>
    <mergeCell ref="AI37:AQ37"/>
    <mergeCell ref="AI60:AQ60"/>
    <mergeCell ref="AH129:AN129"/>
    <mergeCell ref="AG166:AL166"/>
    <mergeCell ref="AG167:AL167"/>
    <mergeCell ref="AG168:AL168"/>
    <mergeCell ref="AG169:AL169"/>
    <mergeCell ref="AG170:AL170"/>
    <mergeCell ref="AG149:AL149"/>
    <mergeCell ref="AG150:AL150"/>
    <mergeCell ref="AG151:AL151"/>
    <mergeCell ref="AG152:AL152"/>
    <mergeCell ref="AH123:AN123"/>
    <mergeCell ref="AH124:AN124"/>
    <mergeCell ref="AH125:AN125"/>
    <mergeCell ref="AH126:AN126"/>
    <mergeCell ref="AH127:AN127"/>
    <mergeCell ref="AH128:AN128"/>
    <mergeCell ref="AH117:AN117"/>
    <mergeCell ref="AH118:AN118"/>
    <mergeCell ref="AH119:AN119"/>
    <mergeCell ref="AH120:AN120"/>
    <mergeCell ref="AH121:AN121"/>
    <mergeCell ref="AH122:AN122"/>
    <mergeCell ref="AM167:AU167"/>
    <mergeCell ref="AM168:AU168"/>
    <mergeCell ref="AM169:AU169"/>
    <mergeCell ref="AM158:AU158"/>
    <mergeCell ref="AM159:AU159"/>
    <mergeCell ref="AM160:AU160"/>
    <mergeCell ref="AM161:AU161"/>
    <mergeCell ref="AM162:AU162"/>
    <mergeCell ref="AM163:AU163"/>
    <mergeCell ref="AO130:AT130"/>
    <mergeCell ref="AG159:AL159"/>
    <mergeCell ref="AG160:AL160"/>
    <mergeCell ref="AG161:AL161"/>
    <mergeCell ref="AG162:AL162"/>
    <mergeCell ref="AG163:AL163"/>
    <mergeCell ref="AG164:AL164"/>
    <mergeCell ref="AG153:AL153"/>
    <mergeCell ref="AG154:AL154"/>
    <mergeCell ref="AG155:AL155"/>
    <mergeCell ref="AG156:AL156"/>
    <mergeCell ref="AG157:AL157"/>
    <mergeCell ref="AG158:AL158"/>
    <mergeCell ref="AG177:AL177"/>
    <mergeCell ref="AG178:AL178"/>
    <mergeCell ref="AG179:AL179"/>
    <mergeCell ref="AG180:AL180"/>
    <mergeCell ref="AG181:AL181"/>
    <mergeCell ref="AG171:AL171"/>
    <mergeCell ref="AG172:AL172"/>
    <mergeCell ref="AG173:AL173"/>
    <mergeCell ref="AG174:AL174"/>
    <mergeCell ref="AG175:AL175"/>
    <mergeCell ref="AG176:AL176"/>
    <mergeCell ref="AF205:AP205"/>
    <mergeCell ref="AF206:AP206"/>
    <mergeCell ref="AF207:AP207"/>
    <mergeCell ref="AF208:AP208"/>
    <mergeCell ref="AF209:AP209"/>
    <mergeCell ref="AF210:AP210"/>
    <mergeCell ref="AF199:AP199"/>
    <mergeCell ref="AF200:AP200"/>
    <mergeCell ref="AF201:AP201"/>
    <mergeCell ref="AF202:AP202"/>
    <mergeCell ref="AF203:AP203"/>
    <mergeCell ref="AF204:AP204"/>
    <mergeCell ref="AG165:AL165"/>
    <mergeCell ref="AD241:AN241"/>
    <mergeCell ref="AE216:AO216"/>
    <mergeCell ref="AE217:AO217"/>
    <mergeCell ref="AE218:AO218"/>
    <mergeCell ref="AE219:AO219"/>
    <mergeCell ref="AE220:AO220"/>
    <mergeCell ref="AF195:AP195"/>
    <mergeCell ref="AF196:AP196"/>
    <mergeCell ref="AF197:AP197"/>
    <mergeCell ref="AG185:AM185"/>
    <mergeCell ref="AG187:AM187"/>
    <mergeCell ref="AG188:AM188"/>
    <mergeCell ref="AG189:AM189"/>
    <mergeCell ref="AG190:AM190"/>
    <mergeCell ref="AG191:AM191"/>
    <mergeCell ref="AM172:AU172"/>
    <mergeCell ref="AM173:AU173"/>
    <mergeCell ref="AM174:AU174"/>
    <mergeCell ref="U195:AE195"/>
    <mergeCell ref="AB360:AK360"/>
    <mergeCell ref="AB361:AK361"/>
    <mergeCell ref="AB362:AK362"/>
    <mergeCell ref="AB363:AK363"/>
    <mergeCell ref="AB364:AK364"/>
    <mergeCell ref="AC245:AM245"/>
    <mergeCell ref="AC246:AM246"/>
    <mergeCell ref="AC247:AM247"/>
    <mergeCell ref="AC248:AM248"/>
    <mergeCell ref="AA329:AJ329"/>
    <mergeCell ref="AB348:AK348"/>
    <mergeCell ref="AB352:AK352"/>
    <mergeCell ref="AB353:AK353"/>
    <mergeCell ref="AB354:AK354"/>
    <mergeCell ref="AB355:AK355"/>
    <mergeCell ref="AB359:AK359"/>
    <mergeCell ref="AF211:AP211"/>
    <mergeCell ref="AF212:AP212"/>
    <mergeCell ref="AO239:AU239"/>
    <mergeCell ref="AO240:AU240"/>
    <mergeCell ref="AO241:AU241"/>
    <mergeCell ref="T216:AD216"/>
    <mergeCell ref="T217:AD217"/>
    <mergeCell ref="T218:AD218"/>
    <mergeCell ref="T219:AD219"/>
    <mergeCell ref="T220:AD220"/>
    <mergeCell ref="AJ260:AS260"/>
    <mergeCell ref="AJ261:AS261"/>
    <mergeCell ref="AJ262:AS262"/>
    <mergeCell ref="AT309:AU309"/>
    <mergeCell ref="AT310:AU310"/>
    <mergeCell ref="AT311:AU311"/>
    <mergeCell ref="AD236:AN236"/>
    <mergeCell ref="AD237:AN237"/>
    <mergeCell ref="AD238:AN238"/>
    <mergeCell ref="AD239:AN239"/>
    <mergeCell ref="AD240:AN240"/>
    <mergeCell ref="AA328:AJ328"/>
    <mergeCell ref="AA308:AJ308"/>
    <mergeCell ref="AA309:AJ309"/>
    <mergeCell ref="AA310:AJ310"/>
    <mergeCell ref="AA311:AJ311"/>
    <mergeCell ref="AD230:AN230"/>
    <mergeCell ref="AD231:AN231"/>
    <mergeCell ref="AD232:AN232"/>
    <mergeCell ref="AD233:AN233"/>
    <mergeCell ref="AD234:AN234"/>
    <mergeCell ref="AD235:AN235"/>
    <mergeCell ref="AD224:AN224"/>
    <mergeCell ref="AD225:AN225"/>
    <mergeCell ref="AD226:AN226"/>
    <mergeCell ref="AD227:AN227"/>
    <mergeCell ref="AD228:AN228"/>
    <mergeCell ref="AD229:AN229"/>
    <mergeCell ref="AK309:AS309"/>
    <mergeCell ref="AK310:AS310"/>
    <mergeCell ref="AK311:AS311"/>
    <mergeCell ref="AK315:AT315"/>
    <mergeCell ref="AT297:AU297"/>
    <mergeCell ref="AT298:AU298"/>
    <mergeCell ref="AT299:AU299"/>
    <mergeCell ref="AT300:AU300"/>
    <mergeCell ref="AT301:AU301"/>
    <mergeCell ref="AT302:AU302"/>
    <mergeCell ref="AL345:AU345"/>
    <mergeCell ref="AL346:AU346"/>
    <mergeCell ref="AL347:AU347"/>
    <mergeCell ref="Q342:AA342"/>
    <mergeCell ref="Q343:AA343"/>
    <mergeCell ref="Q344:AA344"/>
    <mergeCell ref="AB346:AK346"/>
    <mergeCell ref="AB347:AK347"/>
    <mergeCell ref="AK333:AT333"/>
    <mergeCell ref="AK334:AT334"/>
    <mergeCell ref="AL338:AU338"/>
    <mergeCell ref="AL339:AU339"/>
    <mergeCell ref="AL340:AU340"/>
    <mergeCell ref="AL341:AU341"/>
    <mergeCell ref="AL342:AU342"/>
    <mergeCell ref="AL343:AU343"/>
    <mergeCell ref="AB340:AK340"/>
    <mergeCell ref="AB341:AK341"/>
    <mergeCell ref="AB342:AK342"/>
    <mergeCell ref="AB343:AK343"/>
    <mergeCell ref="AB344:AK344"/>
    <mergeCell ref="AB345:AK345"/>
    <mergeCell ref="AA333:AJ333"/>
    <mergeCell ref="AA334:AJ334"/>
    <mergeCell ref="AB338:AK338"/>
    <mergeCell ref="AA323:AJ323"/>
    <mergeCell ref="AA324:AJ324"/>
    <mergeCell ref="AA325:AJ325"/>
    <mergeCell ref="AA326:AJ326"/>
    <mergeCell ref="AA327:AJ327"/>
    <mergeCell ref="AA252:AJ252"/>
    <mergeCell ref="AA253:AJ253"/>
    <mergeCell ref="AA254:AJ254"/>
    <mergeCell ref="AA255:AJ255"/>
    <mergeCell ref="AA256:AJ256"/>
    <mergeCell ref="AA317:AJ317"/>
    <mergeCell ref="AA318:AJ318"/>
    <mergeCell ref="AA319:AJ319"/>
    <mergeCell ref="AA320:AJ320"/>
    <mergeCell ref="AA321:AJ321"/>
    <mergeCell ref="AA322:AJ322"/>
    <mergeCell ref="AL344:AU344"/>
    <mergeCell ref="AA330:AJ330"/>
    <mergeCell ref="AA331:AJ331"/>
    <mergeCell ref="AA332:AJ332"/>
    <mergeCell ref="AT303:AU303"/>
    <mergeCell ref="AT304:AU304"/>
    <mergeCell ref="AT305:AU305"/>
    <mergeCell ref="AT306:AU306"/>
    <mergeCell ref="AT307:AU307"/>
    <mergeCell ref="AT308:AU308"/>
    <mergeCell ref="AK303:AS303"/>
    <mergeCell ref="AK304:AS304"/>
    <mergeCell ref="AK305:AS305"/>
    <mergeCell ref="AK306:AS306"/>
    <mergeCell ref="AK307:AS307"/>
    <mergeCell ref="AK308:AS308"/>
    <mergeCell ref="AJ280:AS280"/>
    <mergeCell ref="AJ271:AS271"/>
    <mergeCell ref="AJ272:AS272"/>
    <mergeCell ref="AJ273:AS273"/>
    <mergeCell ref="AJ274:AS274"/>
    <mergeCell ref="AJ278:AS278"/>
    <mergeCell ref="AJ279:AS279"/>
    <mergeCell ref="AA306:AJ306"/>
    <mergeCell ref="AA307:AJ307"/>
    <mergeCell ref="AJ263:AS263"/>
    <mergeCell ref="AJ264:AS264"/>
    <mergeCell ref="AJ265:AS265"/>
    <mergeCell ref="AJ266:AS266"/>
    <mergeCell ref="AJ267:AS267"/>
    <mergeCell ref="AJ268:AS268"/>
    <mergeCell ref="AJ269:AS269"/>
    <mergeCell ref="AJ270:AS270"/>
    <mergeCell ref="AA300:AJ300"/>
    <mergeCell ref="AA301:AJ301"/>
    <mergeCell ref="AA302:AJ302"/>
    <mergeCell ref="AA303:AJ303"/>
    <mergeCell ref="AA304:AJ304"/>
    <mergeCell ref="AA305:AJ305"/>
  </mergeCells>
  <pageMargins left="0.7" right="0.7" top="0.75" bottom="0.75" header="0.3" footer="0.3"/>
  <pageSetup paperSize="9" scale="81" orientation="portrait" r:id="rId1"/>
  <headerFooter alignWithMargins="0">
    <oddFooter>&amp;R_x000D_&amp;1#&amp;"Aptos"&amp;10&amp;K0078D7 Classification : Internal</oddFooter>
  </headerFooter>
  <rowBreaks count="4" manualBreakCount="4">
    <brk id="64" max="16383" man="1"/>
    <brk id="146" max="16383" man="1"/>
    <brk id="213" max="16383" man="1"/>
    <brk id="293"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5874A-76D6-455E-9B57-02D4DEC29ABE}">
  <dimension ref="B1:H47"/>
  <sheetViews>
    <sheetView view="pageBreakPreview" topLeftCell="A5" zoomScaleNormal="100" zoomScaleSheetLayoutView="100" workbookViewId="0">
      <selection activeCell="N10" sqref="N10"/>
    </sheetView>
  </sheetViews>
  <sheetFormatPr defaultRowHeight="13.2" x14ac:dyDescent="0.25"/>
  <cols>
    <col min="1" max="1" width="0.6640625" customWidth="1"/>
    <col min="2" max="2" width="0.109375" customWidth="1"/>
    <col min="3" max="3" width="21.6640625" customWidth="1"/>
    <col min="4" max="4" width="0.88671875" customWidth="1"/>
    <col min="5" max="5" width="14.5546875" customWidth="1"/>
    <col min="6" max="6" width="48.88671875" customWidth="1"/>
    <col min="7" max="8" width="0" hidden="1" customWidth="1"/>
    <col min="9" max="9" width="0.109375" customWidth="1"/>
  </cols>
  <sheetData>
    <row r="1" spans="2:8" s="1" customFormat="1" ht="0.45" customHeight="1" x14ac:dyDescent="0.15"/>
    <row r="2" spans="2:8" s="1" customFormat="1" ht="7.95" customHeight="1" x14ac:dyDescent="0.15">
      <c r="B2" s="69"/>
      <c r="C2" s="69"/>
      <c r="D2" s="69"/>
    </row>
    <row r="3" spans="2:8" s="1" customFormat="1" ht="22.95" customHeight="1" x14ac:dyDescent="0.15">
      <c r="B3" s="69"/>
      <c r="C3" s="69"/>
      <c r="D3" s="69"/>
      <c r="E3" s="74" t="s">
        <v>938</v>
      </c>
      <c r="F3" s="74"/>
      <c r="G3" s="74"/>
      <c r="H3" s="74"/>
    </row>
    <row r="4" spans="2:8" s="1" customFormat="1" ht="6.3" customHeight="1" x14ac:dyDescent="0.15">
      <c r="B4" s="69"/>
      <c r="C4" s="69"/>
      <c r="D4" s="69"/>
    </row>
    <row r="5" spans="2:8" s="1" customFormat="1" ht="9.6" customHeight="1" x14ac:dyDescent="0.15"/>
    <row r="6" spans="2:8" s="1" customFormat="1" ht="33" customHeight="1" x14ac:dyDescent="0.15">
      <c r="B6" s="70" t="s">
        <v>1256</v>
      </c>
      <c r="C6" s="70"/>
      <c r="D6" s="70"/>
      <c r="E6" s="70"/>
      <c r="F6" s="70"/>
    </row>
    <row r="7" spans="2:8" s="1" customFormat="1" ht="6.9" customHeight="1" x14ac:dyDescent="0.15"/>
    <row r="8" spans="2:8" s="1" customFormat="1" ht="5.25" customHeight="1" x14ac:dyDescent="0.15">
      <c r="B8" s="75" t="s">
        <v>1112</v>
      </c>
      <c r="C8" s="75"/>
    </row>
    <row r="9" spans="2:8" s="1" customFormat="1" ht="21.3" customHeight="1" x14ac:dyDescent="0.15">
      <c r="B9" s="75"/>
      <c r="C9" s="75"/>
      <c r="E9" s="3">
        <v>46022</v>
      </c>
    </row>
    <row r="10" spans="2:8" s="1" customFormat="1" ht="2.7" customHeight="1" x14ac:dyDescent="0.15">
      <c r="B10" s="75"/>
      <c r="C10" s="75"/>
    </row>
    <row r="11" spans="2:8" s="1" customFormat="1" ht="2.1" customHeight="1" x14ac:dyDescent="0.15"/>
    <row r="12" spans="2:8" s="1" customFormat="1" ht="19.2" customHeight="1" x14ac:dyDescent="0.15">
      <c r="C12" s="85" t="s">
        <v>1255</v>
      </c>
      <c r="D12" s="85"/>
      <c r="E12" s="85"/>
      <c r="F12" s="85"/>
      <c r="G12" s="85"/>
      <c r="H12" s="85"/>
    </row>
    <row r="13" spans="2:8" s="1" customFormat="1" ht="238.35" customHeight="1" x14ac:dyDescent="0.15"/>
    <row r="14" spans="2:8" s="1" customFormat="1" ht="19.2" customHeight="1" x14ac:dyDescent="0.15">
      <c r="B14" s="85" t="s">
        <v>1254</v>
      </c>
      <c r="C14" s="85"/>
      <c r="D14" s="85"/>
      <c r="E14" s="85"/>
      <c r="F14" s="85"/>
      <c r="G14" s="85"/>
      <c r="H14" s="85"/>
    </row>
    <row r="15" spans="2:8" s="1" customFormat="1" ht="399.45" customHeight="1" x14ac:dyDescent="0.15"/>
    <row r="16" spans="2:8" s="1" customFormat="1" ht="19.2" customHeight="1" x14ac:dyDescent="0.15">
      <c r="B16" s="85" t="s">
        <v>1253</v>
      </c>
      <c r="C16" s="85"/>
      <c r="D16" s="85"/>
      <c r="E16" s="85"/>
      <c r="F16" s="85"/>
      <c r="G16" s="85"/>
      <c r="H16" s="85"/>
    </row>
    <row r="17" spans="2:8" s="1" customFormat="1" ht="355.2" customHeight="1" x14ac:dyDescent="0.15"/>
    <row r="18" spans="2:8" s="1" customFormat="1" ht="19.2" customHeight="1" x14ac:dyDescent="0.15">
      <c r="B18" s="85" t="s">
        <v>1251</v>
      </c>
      <c r="C18" s="85"/>
      <c r="D18" s="85"/>
      <c r="E18" s="85"/>
      <c r="F18" s="85"/>
    </row>
    <row r="19" spans="2:8" s="1" customFormat="1" ht="393.6" customHeight="1" x14ac:dyDescent="0.15"/>
    <row r="20" spans="2:8" s="1" customFormat="1" ht="19.2" customHeight="1" x14ac:dyDescent="0.15">
      <c r="B20" s="85" t="s">
        <v>1227</v>
      </c>
      <c r="C20" s="85"/>
      <c r="D20" s="85"/>
      <c r="E20" s="85"/>
      <c r="F20" s="85"/>
    </row>
    <row r="21" spans="2:8" s="1" customFormat="1" ht="394.65" customHeight="1" x14ac:dyDescent="0.15"/>
    <row r="22" spans="2:8" s="1" customFormat="1" ht="19.2" customHeight="1" x14ac:dyDescent="0.15">
      <c r="B22" s="85" t="s">
        <v>1225</v>
      </c>
      <c r="C22" s="85"/>
      <c r="D22" s="85"/>
      <c r="E22" s="85"/>
      <c r="F22" s="85"/>
    </row>
    <row r="23" spans="2:8" s="1" customFormat="1" ht="375.9" customHeight="1" x14ac:dyDescent="0.15"/>
    <row r="24" spans="2:8" s="1" customFormat="1" ht="19.649999999999999" customHeight="1" x14ac:dyDescent="0.15">
      <c r="B24" s="85" t="s">
        <v>1217</v>
      </c>
      <c r="C24" s="85"/>
      <c r="D24" s="85"/>
      <c r="E24" s="85"/>
      <c r="F24" s="85"/>
    </row>
    <row r="25" spans="2:8" s="1" customFormat="1" ht="263.39999999999998" customHeight="1" x14ac:dyDescent="0.15"/>
    <row r="26" spans="2:8" s="1" customFormat="1" ht="19.2" customHeight="1" x14ac:dyDescent="0.15">
      <c r="B26" s="85" t="s">
        <v>1200</v>
      </c>
      <c r="C26" s="85"/>
      <c r="D26" s="85"/>
      <c r="E26" s="85"/>
      <c r="F26" s="85"/>
      <c r="G26" s="85"/>
      <c r="H26" s="85"/>
    </row>
    <row r="27" spans="2:8" s="1" customFormat="1" ht="175.95" customHeight="1" x14ac:dyDescent="0.15"/>
    <row r="28" spans="2:8" s="1" customFormat="1" ht="19.2" customHeight="1" x14ac:dyDescent="0.15">
      <c r="B28" s="85" t="s">
        <v>1197</v>
      </c>
      <c r="C28" s="85"/>
      <c r="D28" s="85"/>
      <c r="E28" s="85"/>
      <c r="F28" s="85"/>
    </row>
    <row r="29" spans="2:8" s="1" customFormat="1" ht="284.7" customHeight="1" x14ac:dyDescent="0.15"/>
    <row r="30" spans="2:8" s="1" customFormat="1" ht="19.2" customHeight="1" x14ac:dyDescent="0.15">
      <c r="B30" s="85" t="s">
        <v>1181</v>
      </c>
      <c r="C30" s="85"/>
      <c r="D30" s="85"/>
      <c r="E30" s="85"/>
      <c r="F30" s="85"/>
    </row>
    <row r="31" spans="2:8" s="1" customFormat="1" ht="195.15" customHeight="1" x14ac:dyDescent="0.15"/>
    <row r="32" spans="2:8" s="1" customFormat="1" ht="19.2" customHeight="1" x14ac:dyDescent="0.15">
      <c r="B32" s="85" t="s">
        <v>1178</v>
      </c>
      <c r="C32" s="85"/>
      <c r="D32" s="85"/>
      <c r="E32" s="85"/>
      <c r="F32" s="85"/>
    </row>
    <row r="33" spans="2:8" s="1" customFormat="1" ht="193.05" customHeight="1" x14ac:dyDescent="0.15"/>
    <row r="34" spans="2:8" s="1" customFormat="1" ht="19.2" customHeight="1" x14ac:dyDescent="0.15">
      <c r="B34" s="85" t="s">
        <v>1174</v>
      </c>
      <c r="C34" s="85"/>
      <c r="D34" s="85"/>
      <c r="E34" s="85"/>
      <c r="F34" s="85"/>
      <c r="G34" s="85"/>
      <c r="H34" s="85"/>
    </row>
    <row r="35" spans="2:8" s="1" customFormat="1" ht="341.25" customHeight="1" x14ac:dyDescent="0.15"/>
    <row r="36" spans="2:8" s="1" customFormat="1" ht="19.2" customHeight="1" x14ac:dyDescent="0.15">
      <c r="B36" s="85" t="s">
        <v>1173</v>
      </c>
      <c r="C36" s="85"/>
      <c r="D36" s="85"/>
      <c r="E36" s="85"/>
      <c r="F36" s="85"/>
      <c r="G36" s="85"/>
      <c r="H36" s="85"/>
    </row>
    <row r="37" spans="2:8" s="1" customFormat="1" ht="318.89999999999998" customHeight="1" x14ac:dyDescent="0.15"/>
    <row r="38" spans="2:8" s="1" customFormat="1" ht="19.2" customHeight="1" x14ac:dyDescent="0.15">
      <c r="B38" s="85" t="s">
        <v>1159</v>
      </c>
      <c r="C38" s="85"/>
      <c r="D38" s="85"/>
      <c r="E38" s="85"/>
      <c r="F38" s="85"/>
    </row>
    <row r="39" spans="2:8" s="1" customFormat="1" ht="278.85000000000002" customHeight="1" x14ac:dyDescent="0.15"/>
    <row r="40" spans="2:8" s="1" customFormat="1" ht="19.2" customHeight="1" x14ac:dyDescent="0.15">
      <c r="B40" s="85" t="s">
        <v>1144</v>
      </c>
      <c r="C40" s="85"/>
      <c r="D40" s="85"/>
      <c r="E40" s="85"/>
      <c r="F40" s="85"/>
    </row>
    <row r="41" spans="2:8" s="1" customFormat="1" ht="361.5" customHeight="1" x14ac:dyDescent="0.15"/>
    <row r="42" spans="2:8" s="1" customFormat="1" ht="19.2" customHeight="1" x14ac:dyDescent="0.15">
      <c r="B42" s="85" t="s">
        <v>1133</v>
      </c>
      <c r="C42" s="85"/>
      <c r="D42" s="85"/>
      <c r="E42" s="85"/>
      <c r="F42" s="85"/>
    </row>
    <row r="43" spans="2:8" s="1" customFormat="1" ht="394.65" customHeight="1" x14ac:dyDescent="0.15"/>
    <row r="44" spans="2:8" s="1" customFormat="1" ht="19.2" customHeight="1" x14ac:dyDescent="0.15">
      <c r="B44" s="85" t="s">
        <v>1122</v>
      </c>
      <c r="C44" s="85"/>
      <c r="D44" s="85"/>
      <c r="E44" s="85"/>
      <c r="F44" s="85"/>
    </row>
    <row r="45" spans="2:8" s="1" customFormat="1" ht="181.35" customHeight="1" x14ac:dyDescent="0.15"/>
    <row r="46" spans="2:8" s="1" customFormat="1" ht="19.2" customHeight="1" x14ac:dyDescent="0.15">
      <c r="B46" s="85" t="s">
        <v>1120</v>
      </c>
      <c r="C46" s="85"/>
      <c r="D46" s="85"/>
      <c r="E46" s="85"/>
      <c r="F46" s="85"/>
      <c r="G46" s="85"/>
    </row>
    <row r="47" spans="2:8" s="1" customFormat="1" ht="172.8" customHeight="1" x14ac:dyDescent="0.15"/>
  </sheetData>
  <mergeCells count="22">
    <mergeCell ref="B42:F42"/>
    <mergeCell ref="B44:F44"/>
    <mergeCell ref="B46:G46"/>
    <mergeCell ref="B6:F6"/>
    <mergeCell ref="B8:C10"/>
    <mergeCell ref="C12:H12"/>
    <mergeCell ref="B32:F32"/>
    <mergeCell ref="B34:H34"/>
    <mergeCell ref="B36:H36"/>
    <mergeCell ref="B38:F38"/>
    <mergeCell ref="B40:F40"/>
    <mergeCell ref="B22:F22"/>
    <mergeCell ref="B24:F24"/>
    <mergeCell ref="B26:H26"/>
    <mergeCell ref="B28:F28"/>
    <mergeCell ref="B30:F30"/>
    <mergeCell ref="B14:H14"/>
    <mergeCell ref="B16:H16"/>
    <mergeCell ref="B18:F18"/>
    <mergeCell ref="B2:D4"/>
    <mergeCell ref="B20:F20"/>
    <mergeCell ref="E3:H3"/>
  </mergeCells>
  <pageMargins left="0.7" right="0.7" top="0.75" bottom="0.75" header="0.3" footer="0.3"/>
  <pageSetup paperSize="9" scale="28" orientation="portrait" r:id="rId1"/>
  <headerFooter alignWithMargins="0">
    <oddFooter>&amp;R_x000D_&amp;1#&amp;"Aptos"&amp;10&amp;K0078D7 Classification : Internal</oddFooter>
  </headerFooter>
  <rowBreaks count="2" manualBreakCount="2">
    <brk id="17" max="16383" man="1"/>
    <brk id="33"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E5831-9F62-4783-8FCF-2FF6010AF3EC}">
  <dimension ref="B1:I25"/>
  <sheetViews>
    <sheetView topLeftCell="A2" zoomScaleNormal="100" zoomScaleSheetLayoutView="100" workbookViewId="0">
      <selection activeCell="N10" sqref="N10"/>
    </sheetView>
  </sheetViews>
  <sheetFormatPr defaultRowHeight="13.2" x14ac:dyDescent="0.25"/>
  <cols>
    <col min="1" max="1" width="0.6640625" customWidth="1"/>
    <col min="2" max="2" width="13.6640625" customWidth="1"/>
    <col min="3" max="3" width="6.6640625" customWidth="1"/>
    <col min="4" max="4" width="13.5546875" customWidth="1"/>
    <col min="5" max="5" width="14.5546875" customWidth="1"/>
    <col min="6" max="6" width="21.21875" customWidth="1"/>
    <col min="7" max="7" width="14.5546875" customWidth="1"/>
    <col min="8" max="9" width="0.109375" customWidth="1"/>
    <col min="10" max="10" width="0.21875" customWidth="1"/>
  </cols>
  <sheetData>
    <row r="1" spans="2:9" s="1" customFormat="1" ht="0.45" customHeight="1" x14ac:dyDescent="0.15"/>
    <row r="2" spans="2:9" s="1" customFormat="1" ht="7.95" customHeight="1" x14ac:dyDescent="0.15">
      <c r="B2" s="69"/>
      <c r="C2" s="69"/>
    </row>
    <row r="3" spans="2:9" s="1" customFormat="1" ht="22.95" customHeight="1" x14ac:dyDescent="0.15">
      <c r="B3" s="69"/>
      <c r="C3" s="69"/>
      <c r="D3" s="74" t="s">
        <v>938</v>
      </c>
      <c r="E3" s="74"/>
      <c r="F3" s="74"/>
      <c r="G3" s="74"/>
      <c r="H3" s="74"/>
      <c r="I3" s="74"/>
    </row>
    <row r="4" spans="2:9" s="1" customFormat="1" ht="6.3" customHeight="1" x14ac:dyDescent="0.15">
      <c r="B4" s="69"/>
      <c r="C4" s="69"/>
    </row>
    <row r="5" spans="2:9" s="1" customFormat="1" ht="9" customHeight="1" x14ac:dyDescent="0.15"/>
    <row r="6" spans="2:9" s="1" customFormat="1" ht="33" customHeight="1" x14ac:dyDescent="0.15">
      <c r="B6" s="70" t="s">
        <v>1263</v>
      </c>
      <c r="C6" s="70"/>
      <c r="D6" s="70"/>
      <c r="E6" s="70"/>
      <c r="F6" s="70"/>
      <c r="G6" s="70"/>
      <c r="H6" s="70"/>
    </row>
    <row r="7" spans="2:9" s="1" customFormat="1" ht="14.4" customHeight="1" x14ac:dyDescent="0.15"/>
    <row r="8" spans="2:9" s="1" customFormat="1" ht="21.3" customHeight="1" x14ac:dyDescent="0.15">
      <c r="B8" s="75" t="s">
        <v>1112</v>
      </c>
      <c r="D8" s="3">
        <v>46022</v>
      </c>
    </row>
    <row r="9" spans="2:9" s="1" customFormat="1" ht="1.05" customHeight="1" x14ac:dyDescent="0.15">
      <c r="B9" s="75"/>
    </row>
    <row r="10" spans="2:9" s="1" customFormat="1" ht="12.75" customHeight="1" x14ac:dyDescent="0.15"/>
    <row r="11" spans="2:9" s="1" customFormat="1" ht="19.2" customHeight="1" x14ac:dyDescent="0.15">
      <c r="B11" s="109" t="s">
        <v>1262</v>
      </c>
      <c r="C11" s="109"/>
      <c r="D11" s="109"/>
      <c r="E11" s="109"/>
      <c r="F11" s="109"/>
      <c r="G11" s="109"/>
      <c r="H11" s="109"/>
    </row>
    <row r="12" spans="2:9" s="1" customFormat="1" ht="14.85" customHeight="1" x14ac:dyDescent="0.15"/>
    <row r="13" spans="2:9" s="1" customFormat="1" ht="14.85" customHeight="1" x14ac:dyDescent="0.15">
      <c r="B13" s="4"/>
      <c r="C13" s="106" t="s">
        <v>1119</v>
      </c>
      <c r="D13" s="106"/>
      <c r="E13" s="21" t="s">
        <v>1117</v>
      </c>
      <c r="F13" s="21" t="s">
        <v>1118</v>
      </c>
      <c r="G13" s="21" t="s">
        <v>1117</v>
      </c>
    </row>
    <row r="14" spans="2:9" s="1" customFormat="1" ht="14.85" customHeight="1" x14ac:dyDescent="0.15">
      <c r="B14" s="7" t="s">
        <v>1261</v>
      </c>
      <c r="C14" s="108">
        <v>21339569864.380501</v>
      </c>
      <c r="D14" s="108"/>
      <c r="E14" s="52">
        <v>0.99732119883130099</v>
      </c>
      <c r="F14" s="53">
        <v>289726</v>
      </c>
      <c r="G14" s="52">
        <v>0.998339122284706</v>
      </c>
    </row>
    <row r="15" spans="2:9" s="1" customFormat="1" ht="2.7" customHeight="1" x14ac:dyDescent="0.15"/>
    <row r="16" spans="2:9" s="1" customFormat="1" ht="14.85" customHeight="1" x14ac:dyDescent="0.15">
      <c r="B16" s="7" t="s">
        <v>1260</v>
      </c>
      <c r="C16" s="108">
        <v>46078105.619999997</v>
      </c>
      <c r="D16" s="108"/>
      <c r="E16" s="52">
        <v>2.1534956809752502E-3</v>
      </c>
      <c r="F16" s="53">
        <v>376</v>
      </c>
      <c r="G16" s="52">
        <v>1.2956224501047501E-3</v>
      </c>
    </row>
    <row r="17" spans="2:7" s="1" customFormat="1" ht="1.05" customHeight="1" x14ac:dyDescent="0.15"/>
    <row r="18" spans="2:7" s="1" customFormat="1" ht="14.85" customHeight="1" x14ac:dyDescent="0.15">
      <c r="B18" s="7" t="s">
        <v>1259</v>
      </c>
      <c r="C18" s="108">
        <v>8292146.5499999998</v>
      </c>
      <c r="D18" s="108"/>
      <c r="E18" s="52">
        <v>3.8753984221278498E-4</v>
      </c>
      <c r="F18" s="53">
        <v>76</v>
      </c>
      <c r="G18" s="52">
        <v>2.6188113353181201E-4</v>
      </c>
    </row>
    <row r="19" spans="2:7" s="1" customFormat="1" ht="2.1" customHeight="1" x14ac:dyDescent="0.15"/>
    <row r="20" spans="2:7" s="1" customFormat="1" ht="14.85" customHeight="1" x14ac:dyDescent="0.15">
      <c r="B20" s="7" t="s">
        <v>1258</v>
      </c>
      <c r="C20" s="108">
        <v>63054.71</v>
      </c>
      <c r="D20" s="108"/>
      <c r="E20" s="52">
        <v>2.9469103345952E-6</v>
      </c>
      <c r="F20" s="53">
        <v>1</v>
      </c>
      <c r="G20" s="52">
        <v>3.4458043885764698E-6</v>
      </c>
    </row>
    <row r="21" spans="2:7" s="1" customFormat="1" ht="2.1" customHeight="1" x14ac:dyDescent="0.15"/>
    <row r="22" spans="2:7" s="1" customFormat="1" ht="14.85" customHeight="1" x14ac:dyDescent="0.15">
      <c r="B22" s="7" t="s">
        <v>1257</v>
      </c>
      <c r="C22" s="108">
        <v>2884701.36</v>
      </c>
      <c r="D22" s="108"/>
      <c r="E22" s="52">
        <v>1.3481873519051701E-4</v>
      </c>
      <c r="F22" s="53">
        <v>29</v>
      </c>
      <c r="G22" s="52">
        <v>9.9928327268717602E-5</v>
      </c>
    </row>
    <row r="23" spans="2:7" s="1" customFormat="1" ht="1.05" customHeight="1" x14ac:dyDescent="0.15"/>
    <row r="24" spans="2:7" s="1" customFormat="1" ht="14.85" customHeight="1" x14ac:dyDescent="0.15">
      <c r="B24" s="5" t="s">
        <v>71</v>
      </c>
      <c r="C24" s="107">
        <v>21396887872.620201</v>
      </c>
      <c r="D24" s="107"/>
      <c r="E24" s="50">
        <v>1</v>
      </c>
      <c r="F24" s="51">
        <v>290208</v>
      </c>
      <c r="G24" s="50">
        <v>1</v>
      </c>
    </row>
    <row r="25" spans="2:7" s="1" customFormat="1" ht="358.95" customHeight="1" x14ac:dyDescent="0.15"/>
  </sheetData>
  <mergeCells count="12">
    <mergeCell ref="B8:B9"/>
    <mergeCell ref="C13:D13"/>
    <mergeCell ref="C24:D24"/>
    <mergeCell ref="D3:I3"/>
    <mergeCell ref="C14:D14"/>
    <mergeCell ref="C16:D16"/>
    <mergeCell ref="C18:D18"/>
    <mergeCell ref="C20:D20"/>
    <mergeCell ref="C22:D22"/>
    <mergeCell ref="B11:H11"/>
    <mergeCell ref="B2:C4"/>
    <mergeCell ref="B6:H6"/>
  </mergeCells>
  <pageMargins left="0.7" right="0.7" top="0.75" bottom="0.75" header="0.3" footer="0.3"/>
  <pageSetup paperSize="9" orientation="portrait" r:id="rId1"/>
  <headerFooter alignWithMargins="0">
    <oddFooter>&amp;R_x000D_&amp;1#&amp;"Aptos"&amp;10&amp;K0078D7 Classification : Internal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8B0BE-6A8A-4AE6-8CC3-80C653BB5326}">
  <dimension ref="B1:N487"/>
  <sheetViews>
    <sheetView view="pageBreakPreview" topLeftCell="A117" zoomScale="60" zoomScaleNormal="100" workbookViewId="0">
      <selection activeCell="N10" sqref="N10"/>
    </sheetView>
  </sheetViews>
  <sheetFormatPr defaultRowHeight="13.2" x14ac:dyDescent="0.25"/>
  <cols>
    <col min="1" max="1" width="0.44140625" customWidth="1"/>
    <col min="2" max="2" width="0.109375" customWidth="1"/>
    <col min="3" max="3" width="0.44140625" customWidth="1"/>
    <col min="4" max="4" width="9.21875" customWidth="1"/>
    <col min="5" max="5" width="5.21875" customWidth="1"/>
    <col min="6" max="6" width="0.44140625" customWidth="1"/>
    <col min="7" max="7" width="6.5546875" customWidth="1"/>
    <col min="8" max="8" width="5.44140625" customWidth="1"/>
    <col min="9" max="9" width="8.44140625" customWidth="1"/>
    <col min="10" max="10" width="3.109375" customWidth="1"/>
    <col min="11" max="11" width="12.21875" customWidth="1"/>
    <col min="12" max="12" width="12" customWidth="1"/>
    <col min="13" max="13" width="12.33203125" customWidth="1"/>
    <col min="14" max="14" width="6.109375" customWidth="1"/>
    <col min="15" max="15" width="0.109375" customWidth="1"/>
  </cols>
  <sheetData>
    <row r="1" spans="2:14" s="1" customFormat="1" ht="9" customHeight="1" x14ac:dyDescent="0.15">
      <c r="C1" s="69"/>
      <c r="D1" s="69"/>
      <c r="E1" s="69"/>
      <c r="F1" s="69"/>
      <c r="G1" s="69"/>
    </row>
    <row r="2" spans="2:14" s="1" customFormat="1" ht="22.95" customHeight="1" x14ac:dyDescent="0.15">
      <c r="C2" s="69"/>
      <c r="D2" s="69"/>
      <c r="E2" s="69"/>
      <c r="F2" s="69"/>
      <c r="G2" s="69"/>
      <c r="I2" s="74" t="s">
        <v>938</v>
      </c>
      <c r="J2" s="74"/>
      <c r="K2" s="74"/>
      <c r="L2" s="74"/>
      <c r="M2" s="74"/>
      <c r="N2" s="74"/>
    </row>
    <row r="3" spans="2:14" s="1" customFormat="1" ht="5.85" customHeight="1" x14ac:dyDescent="0.15">
      <c r="C3" s="69"/>
      <c r="D3" s="69"/>
      <c r="E3" s="69"/>
      <c r="F3" s="69"/>
      <c r="G3" s="69"/>
    </row>
    <row r="4" spans="2:14" s="1" customFormat="1" ht="2.1" customHeight="1" x14ac:dyDescent="0.15"/>
    <row r="5" spans="2:14" s="1" customFormat="1" ht="31.95" customHeight="1" x14ac:dyDescent="0.15">
      <c r="C5" s="70" t="s">
        <v>1276</v>
      </c>
      <c r="D5" s="70"/>
      <c r="E5" s="70"/>
      <c r="F5" s="70"/>
      <c r="G5" s="70"/>
      <c r="H5" s="70"/>
      <c r="I5" s="70"/>
      <c r="J5" s="70"/>
      <c r="K5" s="70"/>
      <c r="L5" s="70"/>
      <c r="M5" s="70"/>
    </row>
    <row r="6" spans="2:14" s="1" customFormat="1" ht="2.1" customHeight="1" x14ac:dyDescent="0.15"/>
    <row r="7" spans="2:14" s="1" customFormat="1" ht="2.1" customHeight="1" x14ac:dyDescent="0.15">
      <c r="C7" s="75" t="s">
        <v>1112</v>
      </c>
      <c r="D7" s="75"/>
      <c r="E7" s="75"/>
    </row>
    <row r="8" spans="2:14" s="1" customFormat="1" ht="21.3" customHeight="1" x14ac:dyDescent="0.15">
      <c r="H8" s="111">
        <v>45992</v>
      </c>
      <c r="I8" s="111"/>
    </row>
    <row r="9" spans="2:14" s="1" customFormat="1" ht="4.2" customHeight="1" x14ac:dyDescent="0.15"/>
    <row r="10" spans="2:14" s="1" customFormat="1" ht="17.55" customHeight="1" x14ac:dyDescent="0.15">
      <c r="B10" s="114" t="s">
        <v>1275</v>
      </c>
      <c r="C10" s="114"/>
      <c r="D10" s="114"/>
      <c r="E10" s="114"/>
      <c r="F10" s="114"/>
      <c r="G10" s="63" t="s">
        <v>1274</v>
      </c>
      <c r="I10" s="112" t="s">
        <v>1273</v>
      </c>
      <c r="J10" s="112"/>
      <c r="K10" s="112"/>
      <c r="L10" s="112"/>
      <c r="M10" s="112"/>
    </row>
    <row r="11" spans="2:14" s="1" customFormat="1" ht="27.15" customHeight="1" x14ac:dyDescent="0.15">
      <c r="C11" s="62" t="s">
        <v>1272</v>
      </c>
      <c r="D11" s="21" t="s">
        <v>1271</v>
      </c>
      <c r="E11" s="21" t="s">
        <v>1270</v>
      </c>
      <c r="F11" s="62" t="s">
        <v>1269</v>
      </c>
      <c r="G11" s="113" t="s">
        <v>1268</v>
      </c>
      <c r="H11" s="113"/>
      <c r="I11" s="106" t="s">
        <v>1267</v>
      </c>
      <c r="J11" s="106"/>
      <c r="K11" s="21" t="s">
        <v>1266</v>
      </c>
      <c r="L11" s="21" t="s">
        <v>1265</v>
      </c>
      <c r="M11" s="21" t="s">
        <v>1264</v>
      </c>
    </row>
    <row r="12" spans="2:14" s="1" customFormat="1" ht="12.75" customHeight="1" x14ac:dyDescent="0.15">
      <c r="C12" s="61">
        <v>45992</v>
      </c>
      <c r="D12" s="60">
        <v>46023</v>
      </c>
      <c r="E12" s="13">
        <v>1</v>
      </c>
      <c r="F12" s="59">
        <v>31</v>
      </c>
      <c r="G12" s="110">
        <v>16500000000</v>
      </c>
      <c r="H12" s="110"/>
      <c r="I12" s="94">
        <v>21256038815.2057</v>
      </c>
      <c r="J12" s="94"/>
      <c r="K12" s="13">
        <v>21219987000.387501</v>
      </c>
      <c r="L12" s="13">
        <v>21166020206.274899</v>
      </c>
      <c r="M12" s="13">
        <v>21076370575.942299</v>
      </c>
    </row>
    <row r="13" spans="2:14" s="1" customFormat="1" ht="12.75" customHeight="1" x14ac:dyDescent="0.15">
      <c r="C13" s="61">
        <v>45992</v>
      </c>
      <c r="D13" s="60">
        <v>46054</v>
      </c>
      <c r="E13" s="13">
        <v>2</v>
      </c>
      <c r="F13" s="59">
        <v>62</v>
      </c>
      <c r="G13" s="110">
        <v>14000000000</v>
      </c>
      <c r="H13" s="110"/>
      <c r="I13" s="94">
        <v>21121326087.846901</v>
      </c>
      <c r="J13" s="94"/>
      <c r="K13" s="13">
        <v>21049740182.741901</v>
      </c>
      <c r="L13" s="13">
        <v>20942808687.431702</v>
      </c>
      <c r="M13" s="13">
        <v>20765775982.277699</v>
      </c>
    </row>
    <row r="14" spans="2:14" s="1" customFormat="1" ht="12.75" customHeight="1" x14ac:dyDescent="0.15">
      <c r="C14" s="61">
        <v>45992</v>
      </c>
      <c r="D14" s="60">
        <v>46082</v>
      </c>
      <c r="E14" s="13">
        <v>3</v>
      </c>
      <c r="F14" s="59">
        <v>90</v>
      </c>
      <c r="G14" s="110">
        <v>14000000000</v>
      </c>
      <c r="H14" s="110"/>
      <c r="I14" s="94">
        <v>20983046517.2911</v>
      </c>
      <c r="J14" s="94"/>
      <c r="K14" s="13">
        <v>20879890873.319401</v>
      </c>
      <c r="L14" s="13">
        <v>20726097004.378201</v>
      </c>
      <c r="M14" s="13">
        <v>20472259449.3237</v>
      </c>
    </row>
    <row r="15" spans="2:14" s="1" customFormat="1" ht="12.75" customHeight="1" x14ac:dyDescent="0.15">
      <c r="C15" s="61">
        <v>45992</v>
      </c>
      <c r="D15" s="60">
        <v>46113</v>
      </c>
      <c r="E15" s="13">
        <v>4</v>
      </c>
      <c r="F15" s="59">
        <v>121</v>
      </c>
      <c r="G15" s="110">
        <v>14000000000</v>
      </c>
      <c r="H15" s="110"/>
      <c r="I15" s="94">
        <v>20848437899.647701</v>
      </c>
      <c r="J15" s="94"/>
      <c r="K15" s="13">
        <v>20710757354.522202</v>
      </c>
      <c r="L15" s="13">
        <v>20505925505.949799</v>
      </c>
      <c r="M15" s="13">
        <v>20168994394.5392</v>
      </c>
    </row>
    <row r="16" spans="2:14" s="1" customFormat="1" ht="12.75" customHeight="1" x14ac:dyDescent="0.15">
      <c r="C16" s="61">
        <v>45992</v>
      </c>
      <c r="D16" s="60">
        <v>46143</v>
      </c>
      <c r="E16" s="13">
        <v>5</v>
      </c>
      <c r="F16" s="59">
        <v>151</v>
      </c>
      <c r="G16" s="110">
        <v>14000000000</v>
      </c>
      <c r="H16" s="110"/>
      <c r="I16" s="94">
        <v>20714342358.436298</v>
      </c>
      <c r="J16" s="94"/>
      <c r="K16" s="13">
        <v>20543771236.433601</v>
      </c>
      <c r="L16" s="13">
        <v>20290527255.885601</v>
      </c>
      <c r="M16" s="13">
        <v>19875327147.142502</v>
      </c>
    </row>
    <row r="17" spans="3:13" s="1" customFormat="1" ht="12.75" customHeight="1" x14ac:dyDescent="0.15">
      <c r="C17" s="61">
        <v>45992</v>
      </c>
      <c r="D17" s="60">
        <v>46174</v>
      </c>
      <c r="E17" s="13">
        <v>6</v>
      </c>
      <c r="F17" s="59">
        <v>182</v>
      </c>
      <c r="G17" s="110">
        <v>14000000000</v>
      </c>
      <c r="H17" s="110"/>
      <c r="I17" s="94">
        <v>20575682103.2537</v>
      </c>
      <c r="J17" s="94"/>
      <c r="K17" s="13">
        <v>20371642256.754799</v>
      </c>
      <c r="L17" s="13">
        <v>20069349494.230099</v>
      </c>
      <c r="M17" s="13">
        <v>19575410088.891399</v>
      </c>
    </row>
    <row r="18" spans="3:13" s="1" customFormat="1" ht="12.75" customHeight="1" x14ac:dyDescent="0.15">
      <c r="C18" s="61">
        <v>45992</v>
      </c>
      <c r="D18" s="60">
        <v>46204</v>
      </c>
      <c r="E18" s="13">
        <v>7</v>
      </c>
      <c r="F18" s="59">
        <v>212</v>
      </c>
      <c r="G18" s="110">
        <v>14000000000</v>
      </c>
      <c r="H18" s="110"/>
      <c r="I18" s="94">
        <v>20440443291.745998</v>
      </c>
      <c r="J18" s="94"/>
      <c r="K18" s="13">
        <v>20204526175.290501</v>
      </c>
      <c r="L18" s="13">
        <v>19855722398.821701</v>
      </c>
      <c r="M18" s="13">
        <v>19287651429.840302</v>
      </c>
    </row>
    <row r="19" spans="3:13" s="1" customFormat="1" ht="12.75" customHeight="1" x14ac:dyDescent="0.15">
      <c r="C19" s="61">
        <v>45992</v>
      </c>
      <c r="D19" s="60">
        <v>46235</v>
      </c>
      <c r="E19" s="13">
        <v>8</v>
      </c>
      <c r="F19" s="59">
        <v>243</v>
      </c>
      <c r="G19" s="110">
        <v>14000000000</v>
      </c>
      <c r="H19" s="110"/>
      <c r="I19" s="94">
        <v>20303083700.981602</v>
      </c>
      <c r="J19" s="94"/>
      <c r="K19" s="13">
        <v>20034713856.9515</v>
      </c>
      <c r="L19" s="13">
        <v>19638768883.744598</v>
      </c>
      <c r="M19" s="13">
        <v>18996103852.495701</v>
      </c>
    </row>
    <row r="20" spans="3:13" s="1" customFormat="1" ht="12.75" customHeight="1" x14ac:dyDescent="0.15">
      <c r="C20" s="61">
        <v>45992</v>
      </c>
      <c r="D20" s="60">
        <v>46266</v>
      </c>
      <c r="E20" s="13">
        <v>9</v>
      </c>
      <c r="F20" s="59">
        <v>274</v>
      </c>
      <c r="G20" s="110">
        <v>14000000000</v>
      </c>
      <c r="H20" s="110"/>
      <c r="I20" s="94">
        <v>20163578643.872101</v>
      </c>
      <c r="J20" s="94"/>
      <c r="K20" s="13">
        <v>19863305929.023899</v>
      </c>
      <c r="L20" s="13">
        <v>19421230360.9268</v>
      </c>
      <c r="M20" s="13">
        <v>18706116516.466599</v>
      </c>
    </row>
    <row r="21" spans="3:13" s="1" customFormat="1" ht="12.75" customHeight="1" x14ac:dyDescent="0.15">
      <c r="C21" s="61">
        <v>45992</v>
      </c>
      <c r="D21" s="60">
        <v>46296</v>
      </c>
      <c r="E21" s="13">
        <v>10</v>
      </c>
      <c r="F21" s="59">
        <v>304</v>
      </c>
      <c r="G21" s="110">
        <v>14000000000</v>
      </c>
      <c r="H21" s="110"/>
      <c r="I21" s="94">
        <v>20027071305.474899</v>
      </c>
      <c r="J21" s="94"/>
      <c r="K21" s="13">
        <v>19696448396.229401</v>
      </c>
      <c r="L21" s="13">
        <v>19210687080.316601</v>
      </c>
      <c r="M21" s="13">
        <v>18427476962.634998</v>
      </c>
    </row>
    <row r="22" spans="3:13" s="1" customFormat="1" ht="12.75" customHeight="1" x14ac:dyDescent="0.15">
      <c r="C22" s="61">
        <v>45992</v>
      </c>
      <c r="D22" s="60">
        <v>46327</v>
      </c>
      <c r="E22" s="13">
        <v>11</v>
      </c>
      <c r="F22" s="59">
        <v>335</v>
      </c>
      <c r="G22" s="110">
        <v>14000000000</v>
      </c>
      <c r="H22" s="110"/>
      <c r="I22" s="94">
        <v>19891558440.924301</v>
      </c>
      <c r="J22" s="94"/>
      <c r="K22" s="13">
        <v>19529992097.8312</v>
      </c>
      <c r="L22" s="13">
        <v>18999892151.920601</v>
      </c>
      <c r="M22" s="13">
        <v>18148082062.0149</v>
      </c>
    </row>
    <row r="23" spans="3:13" s="1" customFormat="1" ht="12.75" customHeight="1" x14ac:dyDescent="0.15">
      <c r="C23" s="61">
        <v>45992</v>
      </c>
      <c r="D23" s="60">
        <v>46357</v>
      </c>
      <c r="E23" s="13">
        <v>12</v>
      </c>
      <c r="F23" s="59">
        <v>365</v>
      </c>
      <c r="G23" s="110">
        <v>14000000000</v>
      </c>
      <c r="H23" s="110"/>
      <c r="I23" s="94">
        <v>19755556993.968102</v>
      </c>
      <c r="J23" s="94"/>
      <c r="K23" s="13">
        <v>19364625244.903599</v>
      </c>
      <c r="L23" s="13">
        <v>18792645968.234402</v>
      </c>
      <c r="M23" s="13">
        <v>17876546144.651001</v>
      </c>
    </row>
    <row r="24" spans="3:13" s="1" customFormat="1" ht="12.75" customHeight="1" x14ac:dyDescent="0.15">
      <c r="C24" s="61">
        <v>45992</v>
      </c>
      <c r="D24" s="60">
        <v>46388</v>
      </c>
      <c r="E24" s="13">
        <v>13</v>
      </c>
      <c r="F24" s="59">
        <v>396</v>
      </c>
      <c r="G24" s="110">
        <v>14000000000</v>
      </c>
      <c r="H24" s="110"/>
      <c r="I24" s="94">
        <v>19617049415.8857</v>
      </c>
      <c r="J24" s="94"/>
      <c r="K24" s="13">
        <v>19196244949.368198</v>
      </c>
      <c r="L24" s="13">
        <v>18581861187.414101</v>
      </c>
      <c r="M24" s="13">
        <v>17601169006.471298</v>
      </c>
    </row>
    <row r="25" spans="3:13" s="1" customFormat="1" ht="12.75" customHeight="1" x14ac:dyDescent="0.15">
      <c r="C25" s="61">
        <v>45992</v>
      </c>
      <c r="D25" s="60">
        <v>46419</v>
      </c>
      <c r="E25" s="13">
        <v>14</v>
      </c>
      <c r="F25" s="59">
        <v>427</v>
      </c>
      <c r="G25" s="110">
        <v>14000000000</v>
      </c>
      <c r="H25" s="110"/>
      <c r="I25" s="94">
        <v>19485797249.5242</v>
      </c>
      <c r="J25" s="94"/>
      <c r="K25" s="13">
        <v>19035467853.594002</v>
      </c>
      <c r="L25" s="13">
        <v>18379368134.452801</v>
      </c>
      <c r="M25" s="13">
        <v>17335624760.477699</v>
      </c>
    </row>
    <row r="26" spans="3:13" s="1" customFormat="1" ht="12.75" customHeight="1" x14ac:dyDescent="0.15">
      <c r="C26" s="61">
        <v>45992</v>
      </c>
      <c r="D26" s="60">
        <v>46447</v>
      </c>
      <c r="E26" s="13">
        <v>15</v>
      </c>
      <c r="F26" s="59">
        <v>455</v>
      </c>
      <c r="G26" s="110">
        <v>14000000000</v>
      </c>
      <c r="H26" s="110"/>
      <c r="I26" s="94">
        <v>19351883287.770901</v>
      </c>
      <c r="J26" s="94"/>
      <c r="K26" s="13">
        <v>18875685605.867901</v>
      </c>
      <c r="L26" s="13">
        <v>18183223317.4856</v>
      </c>
      <c r="M26" s="13">
        <v>17084992991.254299</v>
      </c>
    </row>
    <row r="27" spans="3:13" s="1" customFormat="1" ht="12.75" customHeight="1" x14ac:dyDescent="0.15">
      <c r="C27" s="61">
        <v>45992</v>
      </c>
      <c r="D27" s="60">
        <v>46478</v>
      </c>
      <c r="E27" s="13">
        <v>16</v>
      </c>
      <c r="F27" s="59">
        <v>486</v>
      </c>
      <c r="G27" s="110">
        <v>14000000000</v>
      </c>
      <c r="H27" s="110"/>
      <c r="I27" s="94">
        <v>19217915100.922798</v>
      </c>
      <c r="J27" s="94"/>
      <c r="K27" s="13">
        <v>18713221084.031101</v>
      </c>
      <c r="L27" s="13">
        <v>17980873217.3634</v>
      </c>
      <c r="M27" s="13">
        <v>16823305474.5305</v>
      </c>
    </row>
    <row r="28" spans="3:13" s="1" customFormat="1" ht="12.75" customHeight="1" x14ac:dyDescent="0.15">
      <c r="C28" s="61">
        <v>45992</v>
      </c>
      <c r="D28" s="60">
        <v>46508</v>
      </c>
      <c r="E28" s="13">
        <v>17</v>
      </c>
      <c r="F28" s="59">
        <v>516</v>
      </c>
      <c r="G28" s="110">
        <v>11500000000</v>
      </c>
      <c r="H28" s="110"/>
      <c r="I28" s="94">
        <v>19076892120.7169</v>
      </c>
      <c r="J28" s="94"/>
      <c r="K28" s="13">
        <v>18545410986.5196</v>
      </c>
      <c r="L28" s="13">
        <v>17775771536.190102</v>
      </c>
      <c r="M28" s="13">
        <v>16563232391.2474</v>
      </c>
    </row>
    <row r="29" spans="3:13" s="1" customFormat="1" ht="12.75" customHeight="1" x14ac:dyDescent="0.15">
      <c r="C29" s="61">
        <v>45992</v>
      </c>
      <c r="D29" s="60">
        <v>46539</v>
      </c>
      <c r="E29" s="13">
        <v>18</v>
      </c>
      <c r="F29" s="59">
        <v>547</v>
      </c>
      <c r="G29" s="110">
        <v>11500000000</v>
      </c>
      <c r="H29" s="110"/>
      <c r="I29" s="94">
        <v>18946063636.776699</v>
      </c>
      <c r="J29" s="94"/>
      <c r="K29" s="13">
        <v>18386988700.118301</v>
      </c>
      <c r="L29" s="13">
        <v>17579102551.134602</v>
      </c>
      <c r="M29" s="13">
        <v>16310600655.834101</v>
      </c>
    </row>
    <row r="30" spans="3:13" s="1" customFormat="1" ht="12.75" customHeight="1" x14ac:dyDescent="0.15">
      <c r="C30" s="61">
        <v>45992</v>
      </c>
      <c r="D30" s="60">
        <v>46569</v>
      </c>
      <c r="E30" s="13">
        <v>19</v>
      </c>
      <c r="F30" s="59">
        <v>577</v>
      </c>
      <c r="G30" s="110">
        <v>11500000000</v>
      </c>
      <c r="H30" s="110"/>
      <c r="I30" s="94">
        <v>18811799480.6166</v>
      </c>
      <c r="J30" s="94"/>
      <c r="K30" s="13">
        <v>18226719862.799999</v>
      </c>
      <c r="L30" s="13">
        <v>17382985844.999001</v>
      </c>
      <c r="M30" s="13">
        <v>16062521241.440001</v>
      </c>
    </row>
    <row r="31" spans="3:13" s="1" customFormat="1" ht="12.75" customHeight="1" x14ac:dyDescent="0.15">
      <c r="C31" s="61">
        <v>45992</v>
      </c>
      <c r="D31" s="60">
        <v>46600</v>
      </c>
      <c r="E31" s="13">
        <v>20</v>
      </c>
      <c r="F31" s="59">
        <v>608</v>
      </c>
      <c r="G31" s="110">
        <v>11500000000</v>
      </c>
      <c r="H31" s="110"/>
      <c r="I31" s="94">
        <v>18683650526.984402</v>
      </c>
      <c r="J31" s="94"/>
      <c r="K31" s="13">
        <v>18071853288.5131</v>
      </c>
      <c r="L31" s="13">
        <v>17191455322.1805</v>
      </c>
      <c r="M31" s="13">
        <v>15818256042.277201</v>
      </c>
    </row>
    <row r="32" spans="3:13" s="1" customFormat="1" ht="12.75" customHeight="1" x14ac:dyDescent="0.15">
      <c r="C32" s="61">
        <v>45992</v>
      </c>
      <c r="D32" s="60">
        <v>46631</v>
      </c>
      <c r="E32" s="13">
        <v>21</v>
      </c>
      <c r="F32" s="59">
        <v>639</v>
      </c>
      <c r="G32" s="110">
        <v>11500000000</v>
      </c>
      <c r="H32" s="110"/>
      <c r="I32" s="94">
        <v>18553763303.277199</v>
      </c>
      <c r="J32" s="94"/>
      <c r="K32" s="13">
        <v>17915781113.738899</v>
      </c>
      <c r="L32" s="13">
        <v>16999642620.000999</v>
      </c>
      <c r="M32" s="13">
        <v>15575513336.457199</v>
      </c>
    </row>
    <row r="33" spans="3:13" s="1" customFormat="1" ht="12.75" customHeight="1" x14ac:dyDescent="0.15">
      <c r="C33" s="61">
        <v>45992</v>
      </c>
      <c r="D33" s="60">
        <v>46661</v>
      </c>
      <c r="E33" s="13">
        <v>22</v>
      </c>
      <c r="F33" s="59">
        <v>669</v>
      </c>
      <c r="G33" s="110">
        <v>11500000000</v>
      </c>
      <c r="H33" s="110"/>
      <c r="I33" s="94">
        <v>18418068682.3568</v>
      </c>
      <c r="J33" s="94"/>
      <c r="K33" s="13">
        <v>17755560418.358002</v>
      </c>
      <c r="L33" s="13">
        <v>16806148449.533001</v>
      </c>
      <c r="M33" s="13">
        <v>15335108618.758301</v>
      </c>
    </row>
    <row r="34" spans="3:13" s="1" customFormat="1" ht="12.75" customHeight="1" x14ac:dyDescent="0.15">
      <c r="C34" s="61">
        <v>45992</v>
      </c>
      <c r="D34" s="60">
        <v>46692</v>
      </c>
      <c r="E34" s="13">
        <v>23</v>
      </c>
      <c r="F34" s="59">
        <v>700</v>
      </c>
      <c r="G34" s="110">
        <v>11500000000</v>
      </c>
      <c r="H34" s="110"/>
      <c r="I34" s="94">
        <v>18288536597.336102</v>
      </c>
      <c r="J34" s="94"/>
      <c r="K34" s="13">
        <v>17600784724.108002</v>
      </c>
      <c r="L34" s="13">
        <v>16617279889.222401</v>
      </c>
      <c r="M34" s="13">
        <v>15098549095.869801</v>
      </c>
    </row>
    <row r="35" spans="3:13" s="1" customFormat="1" ht="12.75" customHeight="1" x14ac:dyDescent="0.15">
      <c r="C35" s="61">
        <v>45992</v>
      </c>
      <c r="D35" s="60">
        <v>46722</v>
      </c>
      <c r="E35" s="13">
        <v>24</v>
      </c>
      <c r="F35" s="59">
        <v>730</v>
      </c>
      <c r="G35" s="110">
        <v>10000000000</v>
      </c>
      <c r="H35" s="110"/>
      <c r="I35" s="94">
        <v>18156738992.682499</v>
      </c>
      <c r="J35" s="94"/>
      <c r="K35" s="13">
        <v>17445261600.190899</v>
      </c>
      <c r="L35" s="13">
        <v>16429908975.012699</v>
      </c>
      <c r="M35" s="13">
        <v>14867108861.1194</v>
      </c>
    </row>
    <row r="36" spans="3:13" s="1" customFormat="1" ht="12.75" customHeight="1" x14ac:dyDescent="0.15">
      <c r="C36" s="61">
        <v>45992</v>
      </c>
      <c r="D36" s="60">
        <v>46753</v>
      </c>
      <c r="E36" s="13">
        <v>25</v>
      </c>
      <c r="F36" s="59">
        <v>761</v>
      </c>
      <c r="G36" s="110">
        <v>10000000000</v>
      </c>
      <c r="H36" s="110"/>
      <c r="I36" s="94">
        <v>18030017728.908298</v>
      </c>
      <c r="J36" s="94"/>
      <c r="K36" s="13">
        <v>17294123999.987202</v>
      </c>
      <c r="L36" s="13">
        <v>16246145278.5548</v>
      </c>
      <c r="M36" s="13">
        <v>14638558620.2628</v>
      </c>
    </row>
    <row r="37" spans="3:13" s="1" customFormat="1" ht="12.75" customHeight="1" x14ac:dyDescent="0.15">
      <c r="C37" s="61">
        <v>45992</v>
      </c>
      <c r="D37" s="60">
        <v>46784</v>
      </c>
      <c r="E37" s="13">
        <v>26</v>
      </c>
      <c r="F37" s="59">
        <v>792</v>
      </c>
      <c r="G37" s="110">
        <v>10000000000</v>
      </c>
      <c r="H37" s="110"/>
      <c r="I37" s="94">
        <v>17902984957.176498</v>
      </c>
      <c r="J37" s="94"/>
      <c r="K37" s="13">
        <v>17143150609.6747</v>
      </c>
      <c r="L37" s="13">
        <v>16063363879.8452</v>
      </c>
      <c r="M37" s="13">
        <v>14412559084.1455</v>
      </c>
    </row>
    <row r="38" spans="3:13" s="1" customFormat="1" ht="12.75" customHeight="1" x14ac:dyDescent="0.15">
      <c r="C38" s="61">
        <v>45992</v>
      </c>
      <c r="D38" s="60">
        <v>46813</v>
      </c>
      <c r="E38" s="13">
        <v>27</v>
      </c>
      <c r="F38" s="59">
        <v>821</v>
      </c>
      <c r="G38" s="110">
        <v>10000000000</v>
      </c>
      <c r="H38" s="110"/>
      <c r="I38" s="94">
        <v>17777420320.586102</v>
      </c>
      <c r="J38" s="94"/>
      <c r="K38" s="13">
        <v>16995904273.5532</v>
      </c>
      <c r="L38" s="13">
        <v>15887500414.768999</v>
      </c>
      <c r="M38" s="13">
        <v>14198279639.472</v>
      </c>
    </row>
    <row r="39" spans="3:13" s="1" customFormat="1" ht="12.75" customHeight="1" x14ac:dyDescent="0.15">
      <c r="C39" s="61">
        <v>45992</v>
      </c>
      <c r="D39" s="60">
        <v>46844</v>
      </c>
      <c r="E39" s="13">
        <v>28</v>
      </c>
      <c r="F39" s="59">
        <v>852</v>
      </c>
      <c r="G39" s="110">
        <v>10000000000</v>
      </c>
      <c r="H39" s="110"/>
      <c r="I39" s="94">
        <v>17652641577.891201</v>
      </c>
      <c r="J39" s="94"/>
      <c r="K39" s="13">
        <v>16847986968.2549</v>
      </c>
      <c r="L39" s="13">
        <v>15709176143.122801</v>
      </c>
      <c r="M39" s="13">
        <v>13979453039.4088</v>
      </c>
    </row>
    <row r="40" spans="3:13" s="1" customFormat="1" ht="12.75" customHeight="1" x14ac:dyDescent="0.15">
      <c r="C40" s="61">
        <v>45992</v>
      </c>
      <c r="D40" s="60">
        <v>46874</v>
      </c>
      <c r="E40" s="13">
        <v>29</v>
      </c>
      <c r="F40" s="59">
        <v>882</v>
      </c>
      <c r="G40" s="110">
        <v>10000000000</v>
      </c>
      <c r="H40" s="110"/>
      <c r="I40" s="94">
        <v>17524840019.760399</v>
      </c>
      <c r="J40" s="94"/>
      <c r="K40" s="13">
        <v>16698556757.7218</v>
      </c>
      <c r="L40" s="13">
        <v>15531524847.7672</v>
      </c>
      <c r="M40" s="13">
        <v>13764706306.7715</v>
      </c>
    </row>
    <row r="41" spans="3:13" s="1" customFormat="1" ht="12.75" customHeight="1" x14ac:dyDescent="0.15">
      <c r="C41" s="61">
        <v>45992</v>
      </c>
      <c r="D41" s="60">
        <v>46905</v>
      </c>
      <c r="E41" s="13">
        <v>30</v>
      </c>
      <c r="F41" s="59">
        <v>913</v>
      </c>
      <c r="G41" s="110">
        <v>10000000000</v>
      </c>
      <c r="H41" s="110"/>
      <c r="I41" s="94">
        <v>17397017466.062302</v>
      </c>
      <c r="J41" s="94"/>
      <c r="K41" s="13">
        <v>16548645529.7418</v>
      </c>
      <c r="L41" s="13">
        <v>15352945389.9231</v>
      </c>
      <c r="M41" s="13">
        <v>13548810804.511999</v>
      </c>
    </row>
    <row r="42" spans="3:13" s="1" customFormat="1" ht="12.75" customHeight="1" x14ac:dyDescent="0.15">
      <c r="C42" s="61">
        <v>45992</v>
      </c>
      <c r="D42" s="60">
        <v>46935</v>
      </c>
      <c r="E42" s="13">
        <v>31</v>
      </c>
      <c r="F42" s="59">
        <v>943</v>
      </c>
      <c r="G42" s="110">
        <v>10000000000</v>
      </c>
      <c r="H42" s="110"/>
      <c r="I42" s="94">
        <v>17266781580.697899</v>
      </c>
      <c r="J42" s="94"/>
      <c r="K42" s="13">
        <v>16397800930.2113</v>
      </c>
      <c r="L42" s="13">
        <v>15175556595.165501</v>
      </c>
      <c r="M42" s="13">
        <v>13337369569.188101</v>
      </c>
    </row>
    <row r="43" spans="3:13" s="1" customFormat="1" ht="12.75" customHeight="1" x14ac:dyDescent="0.15">
      <c r="C43" s="61">
        <v>45992</v>
      </c>
      <c r="D43" s="60">
        <v>46966</v>
      </c>
      <c r="E43" s="13">
        <v>32</v>
      </c>
      <c r="F43" s="59">
        <v>974</v>
      </c>
      <c r="G43" s="110">
        <v>10000000000</v>
      </c>
      <c r="H43" s="110"/>
      <c r="I43" s="94">
        <v>17144421494.102699</v>
      </c>
      <c r="J43" s="94"/>
      <c r="K43" s="13">
        <v>16253984030.148399</v>
      </c>
      <c r="L43" s="13">
        <v>15004203318.0434</v>
      </c>
      <c r="M43" s="13">
        <v>13130918830.987101</v>
      </c>
    </row>
    <row r="44" spans="3:13" s="1" customFormat="1" ht="12.75" customHeight="1" x14ac:dyDescent="0.15">
      <c r="C44" s="61">
        <v>45992</v>
      </c>
      <c r="D44" s="60">
        <v>46997</v>
      </c>
      <c r="E44" s="13">
        <v>33</v>
      </c>
      <c r="F44" s="59">
        <v>1005</v>
      </c>
      <c r="G44" s="110">
        <v>10000000000</v>
      </c>
      <c r="H44" s="110"/>
      <c r="I44" s="94">
        <v>17020365723.1127</v>
      </c>
      <c r="J44" s="94"/>
      <c r="K44" s="13">
        <v>16109002919.0385</v>
      </c>
      <c r="L44" s="13">
        <v>14832551499.460501</v>
      </c>
      <c r="M44" s="13">
        <v>12925717523.5119</v>
      </c>
    </row>
    <row r="45" spans="3:13" s="1" customFormat="1" ht="12.75" customHeight="1" x14ac:dyDescent="0.15">
      <c r="C45" s="61">
        <v>45992</v>
      </c>
      <c r="D45" s="60">
        <v>47027</v>
      </c>
      <c r="E45" s="13">
        <v>34</v>
      </c>
      <c r="F45" s="59">
        <v>1035</v>
      </c>
      <c r="G45" s="110">
        <v>10000000000</v>
      </c>
      <c r="H45" s="110"/>
      <c r="I45" s="94">
        <v>16897527595.0809</v>
      </c>
      <c r="J45" s="94"/>
      <c r="K45" s="13">
        <v>15966491614.5604</v>
      </c>
      <c r="L45" s="13">
        <v>14665148642.304001</v>
      </c>
      <c r="M45" s="13">
        <v>12727448502.4631</v>
      </c>
    </row>
    <row r="46" spans="3:13" s="1" customFormat="1" ht="12.75" customHeight="1" x14ac:dyDescent="0.15">
      <c r="C46" s="61">
        <v>45992</v>
      </c>
      <c r="D46" s="60">
        <v>47058</v>
      </c>
      <c r="E46" s="13">
        <v>35</v>
      </c>
      <c r="F46" s="59">
        <v>1066</v>
      </c>
      <c r="G46" s="110">
        <v>10000000000</v>
      </c>
      <c r="H46" s="110"/>
      <c r="I46" s="94">
        <v>16777521011.0033</v>
      </c>
      <c r="J46" s="94"/>
      <c r="K46" s="13">
        <v>15826209240.7964</v>
      </c>
      <c r="L46" s="13">
        <v>14499331128.9779</v>
      </c>
      <c r="M46" s="13">
        <v>12530242238.742201</v>
      </c>
    </row>
    <row r="47" spans="3:13" s="1" customFormat="1" ht="12.75" customHeight="1" x14ac:dyDescent="0.15">
      <c r="C47" s="61">
        <v>45992</v>
      </c>
      <c r="D47" s="60">
        <v>47088</v>
      </c>
      <c r="E47" s="13">
        <v>36</v>
      </c>
      <c r="F47" s="59">
        <v>1096</v>
      </c>
      <c r="G47" s="110">
        <v>10000000000</v>
      </c>
      <c r="H47" s="110"/>
      <c r="I47" s="94">
        <v>16655301026.1555</v>
      </c>
      <c r="J47" s="94"/>
      <c r="K47" s="13">
        <v>15685131310.0644</v>
      </c>
      <c r="L47" s="13">
        <v>14334712629.3258</v>
      </c>
      <c r="M47" s="13">
        <v>12337199092.5828</v>
      </c>
    </row>
    <row r="48" spans="3:13" s="1" customFormat="1" ht="12.75" customHeight="1" x14ac:dyDescent="0.15">
      <c r="C48" s="61">
        <v>45992</v>
      </c>
      <c r="D48" s="60">
        <v>47119</v>
      </c>
      <c r="E48" s="13">
        <v>37</v>
      </c>
      <c r="F48" s="59">
        <v>1127</v>
      </c>
      <c r="G48" s="110">
        <v>10000000000</v>
      </c>
      <c r="H48" s="110"/>
      <c r="I48" s="94">
        <v>16534639311.537901</v>
      </c>
      <c r="J48" s="94"/>
      <c r="K48" s="13">
        <v>15545087715.8113</v>
      </c>
      <c r="L48" s="13">
        <v>14170595525.0851</v>
      </c>
      <c r="M48" s="13">
        <v>12144294878.132401</v>
      </c>
    </row>
    <row r="49" spans="3:13" s="1" customFormat="1" ht="12.75" customHeight="1" x14ac:dyDescent="0.15">
      <c r="C49" s="61">
        <v>45992</v>
      </c>
      <c r="D49" s="60">
        <v>47150</v>
      </c>
      <c r="E49" s="13">
        <v>38</v>
      </c>
      <c r="F49" s="59">
        <v>1158</v>
      </c>
      <c r="G49" s="110">
        <v>7500000000</v>
      </c>
      <c r="H49" s="110"/>
      <c r="I49" s="94">
        <v>16410188622.255699</v>
      </c>
      <c r="J49" s="94"/>
      <c r="K49" s="13">
        <v>15401917875.8356</v>
      </c>
      <c r="L49" s="13">
        <v>14004377896.2766</v>
      </c>
      <c r="M49" s="13">
        <v>11951010906.348301</v>
      </c>
    </row>
    <row r="50" spans="3:13" s="1" customFormat="1" ht="12.75" customHeight="1" x14ac:dyDescent="0.15">
      <c r="C50" s="61">
        <v>45992</v>
      </c>
      <c r="D50" s="60">
        <v>47178</v>
      </c>
      <c r="E50" s="13">
        <v>39</v>
      </c>
      <c r="F50" s="59">
        <v>1186</v>
      </c>
      <c r="G50" s="110">
        <v>7500000000</v>
      </c>
      <c r="H50" s="110"/>
      <c r="I50" s="94">
        <v>16288174474.163099</v>
      </c>
      <c r="J50" s="94"/>
      <c r="K50" s="13">
        <v>15263979220.8465</v>
      </c>
      <c r="L50" s="13">
        <v>13847070401.1793</v>
      </c>
      <c r="M50" s="13">
        <v>11771552202.101299</v>
      </c>
    </row>
    <row r="51" spans="3:13" s="1" customFormat="1" ht="12.75" customHeight="1" x14ac:dyDescent="0.15">
      <c r="C51" s="61">
        <v>45992</v>
      </c>
      <c r="D51" s="60">
        <v>47209</v>
      </c>
      <c r="E51" s="13">
        <v>40</v>
      </c>
      <c r="F51" s="59">
        <v>1217</v>
      </c>
      <c r="G51" s="110">
        <v>7500000000</v>
      </c>
      <c r="H51" s="110"/>
      <c r="I51" s="94">
        <v>16165417570.443899</v>
      </c>
      <c r="J51" s="94"/>
      <c r="K51" s="13">
        <v>15123247506.9816</v>
      </c>
      <c r="L51" s="13">
        <v>13684511120.9944</v>
      </c>
      <c r="M51" s="13">
        <v>11584085093.309299</v>
      </c>
    </row>
    <row r="52" spans="3:13" s="1" customFormat="1" ht="12.75" customHeight="1" x14ac:dyDescent="0.15">
      <c r="C52" s="61">
        <v>45992</v>
      </c>
      <c r="D52" s="60">
        <v>47239</v>
      </c>
      <c r="E52" s="13">
        <v>41</v>
      </c>
      <c r="F52" s="59">
        <v>1247</v>
      </c>
      <c r="G52" s="110">
        <v>7500000000</v>
      </c>
      <c r="H52" s="110"/>
      <c r="I52" s="94">
        <v>16041453393.9172</v>
      </c>
      <c r="J52" s="94"/>
      <c r="K52" s="13">
        <v>14982642145.9153</v>
      </c>
      <c r="L52" s="13">
        <v>13523914018.966999</v>
      </c>
      <c r="M52" s="13">
        <v>11401209779.2658</v>
      </c>
    </row>
    <row r="53" spans="3:13" s="1" customFormat="1" ht="12.75" customHeight="1" x14ac:dyDescent="0.15">
      <c r="C53" s="61">
        <v>45992</v>
      </c>
      <c r="D53" s="60">
        <v>47270</v>
      </c>
      <c r="E53" s="13">
        <v>42</v>
      </c>
      <c r="F53" s="59">
        <v>1278</v>
      </c>
      <c r="G53" s="110">
        <v>7500000000</v>
      </c>
      <c r="H53" s="110"/>
      <c r="I53" s="94">
        <v>15916186463.0618</v>
      </c>
      <c r="J53" s="94"/>
      <c r="K53" s="13">
        <v>14840430189.370199</v>
      </c>
      <c r="L53" s="13">
        <v>13361480354.790701</v>
      </c>
      <c r="M53" s="13">
        <v>11216561262.428301</v>
      </c>
    </row>
    <row r="54" spans="3:13" s="1" customFormat="1" ht="12.75" customHeight="1" x14ac:dyDescent="0.15">
      <c r="C54" s="61">
        <v>45992</v>
      </c>
      <c r="D54" s="60">
        <v>47300</v>
      </c>
      <c r="E54" s="13">
        <v>43</v>
      </c>
      <c r="F54" s="59">
        <v>1308</v>
      </c>
      <c r="G54" s="110">
        <v>7500000000</v>
      </c>
      <c r="H54" s="110"/>
      <c r="I54" s="94">
        <v>15791229831.536301</v>
      </c>
      <c r="J54" s="94"/>
      <c r="K54" s="13">
        <v>14699751287.114599</v>
      </c>
      <c r="L54" s="13">
        <v>13202246621.3188</v>
      </c>
      <c r="M54" s="13">
        <v>11037458404.423</v>
      </c>
    </row>
    <row r="55" spans="3:13" s="1" customFormat="1" ht="12.75" customHeight="1" x14ac:dyDescent="0.15">
      <c r="C55" s="61">
        <v>45992</v>
      </c>
      <c r="D55" s="60">
        <v>47331</v>
      </c>
      <c r="E55" s="13">
        <v>44</v>
      </c>
      <c r="F55" s="59">
        <v>1339</v>
      </c>
      <c r="G55" s="110">
        <v>7500000000</v>
      </c>
      <c r="H55" s="110"/>
      <c r="I55" s="94">
        <v>15670715030.555401</v>
      </c>
      <c r="J55" s="94"/>
      <c r="K55" s="13">
        <v>14562824791.1383</v>
      </c>
      <c r="L55" s="13">
        <v>13046005936.045</v>
      </c>
      <c r="M55" s="13">
        <v>10860640294.507999</v>
      </c>
    </row>
    <row r="56" spans="3:13" s="1" customFormat="1" ht="12.75" customHeight="1" x14ac:dyDescent="0.15">
      <c r="C56" s="61">
        <v>45992</v>
      </c>
      <c r="D56" s="60">
        <v>47362</v>
      </c>
      <c r="E56" s="13">
        <v>45</v>
      </c>
      <c r="F56" s="59">
        <v>1370</v>
      </c>
      <c r="G56" s="110">
        <v>7500000000</v>
      </c>
      <c r="H56" s="110"/>
      <c r="I56" s="94">
        <v>15545917089.942801</v>
      </c>
      <c r="J56" s="94"/>
      <c r="K56" s="13">
        <v>14422346905.074499</v>
      </c>
      <c r="L56" s="13">
        <v>12887301167.3671</v>
      </c>
      <c r="M56" s="13">
        <v>10683079385.6278</v>
      </c>
    </row>
    <row r="57" spans="3:13" s="1" customFormat="1" ht="12.75" customHeight="1" x14ac:dyDescent="0.15">
      <c r="C57" s="61">
        <v>45992</v>
      </c>
      <c r="D57" s="60">
        <v>47392</v>
      </c>
      <c r="E57" s="13">
        <v>46</v>
      </c>
      <c r="F57" s="59">
        <v>1400</v>
      </c>
      <c r="G57" s="110">
        <v>7500000000</v>
      </c>
      <c r="H57" s="110"/>
      <c r="I57" s="94">
        <v>15424246206.4764</v>
      </c>
      <c r="J57" s="94"/>
      <c r="K57" s="13">
        <v>14285982037.037201</v>
      </c>
      <c r="L57" s="13">
        <v>12734031130.965</v>
      </c>
      <c r="M57" s="13">
        <v>10512753190.6444</v>
      </c>
    </row>
    <row r="58" spans="3:13" s="1" customFormat="1" ht="12.75" customHeight="1" x14ac:dyDescent="0.15">
      <c r="C58" s="61">
        <v>45992</v>
      </c>
      <c r="D58" s="60">
        <v>47423</v>
      </c>
      <c r="E58" s="13">
        <v>47</v>
      </c>
      <c r="F58" s="59">
        <v>1431</v>
      </c>
      <c r="G58" s="110">
        <v>7500000000</v>
      </c>
      <c r="H58" s="110"/>
      <c r="I58" s="94">
        <v>15301972105.750999</v>
      </c>
      <c r="J58" s="94"/>
      <c r="K58" s="13">
        <v>14148693405.347401</v>
      </c>
      <c r="L58" s="13">
        <v>12579582746.146099</v>
      </c>
      <c r="M58" s="13">
        <v>10341259041.348</v>
      </c>
    </row>
    <row r="59" spans="3:13" s="1" customFormat="1" ht="12.75" customHeight="1" x14ac:dyDescent="0.15">
      <c r="C59" s="61">
        <v>45992</v>
      </c>
      <c r="D59" s="60">
        <v>47453</v>
      </c>
      <c r="E59" s="13">
        <v>48</v>
      </c>
      <c r="F59" s="59">
        <v>1461</v>
      </c>
      <c r="G59" s="110">
        <v>7500000000</v>
      </c>
      <c r="H59" s="110"/>
      <c r="I59" s="94">
        <v>15181453395.304199</v>
      </c>
      <c r="J59" s="94"/>
      <c r="K59" s="13">
        <v>14014217094.8897</v>
      </c>
      <c r="L59" s="13">
        <v>12429352605.898001</v>
      </c>
      <c r="M59" s="13">
        <v>10175875221.284</v>
      </c>
    </row>
    <row r="60" spans="3:13" s="1" customFormat="1" ht="12.75" customHeight="1" x14ac:dyDescent="0.15">
      <c r="C60" s="61">
        <v>45992</v>
      </c>
      <c r="D60" s="60">
        <v>47484</v>
      </c>
      <c r="E60" s="13">
        <v>49</v>
      </c>
      <c r="F60" s="59">
        <v>1492</v>
      </c>
      <c r="G60" s="110">
        <v>7500000000</v>
      </c>
      <c r="H60" s="110"/>
      <c r="I60" s="94">
        <v>15063717731.476101</v>
      </c>
      <c r="J60" s="94"/>
      <c r="K60" s="13">
        <v>13881948803.062799</v>
      </c>
      <c r="L60" s="13">
        <v>12280730445.875601</v>
      </c>
      <c r="M60" s="13">
        <v>10011613675.802401</v>
      </c>
    </row>
    <row r="61" spans="3:13" s="1" customFormat="1" ht="12.75" customHeight="1" x14ac:dyDescent="0.15">
      <c r="C61" s="61">
        <v>45992</v>
      </c>
      <c r="D61" s="60">
        <v>47515</v>
      </c>
      <c r="E61" s="13">
        <v>50</v>
      </c>
      <c r="F61" s="59">
        <v>1523</v>
      </c>
      <c r="G61" s="110">
        <v>7500000000</v>
      </c>
      <c r="H61" s="110"/>
      <c r="I61" s="94">
        <v>14947225109.744801</v>
      </c>
      <c r="J61" s="94"/>
      <c r="K61" s="13">
        <v>13751232451.5002</v>
      </c>
      <c r="L61" s="13">
        <v>12134153287.0884</v>
      </c>
      <c r="M61" s="13">
        <v>9850221135.1144009</v>
      </c>
    </row>
    <row r="62" spans="3:13" s="1" customFormat="1" ht="12.75" customHeight="1" x14ac:dyDescent="0.15">
      <c r="C62" s="61">
        <v>45992</v>
      </c>
      <c r="D62" s="60">
        <v>47543</v>
      </c>
      <c r="E62" s="13">
        <v>51</v>
      </c>
      <c r="F62" s="59">
        <v>1551</v>
      </c>
      <c r="G62" s="110">
        <v>7500000000</v>
      </c>
      <c r="H62" s="110"/>
      <c r="I62" s="94">
        <v>14830207543.509899</v>
      </c>
      <c r="J62" s="94"/>
      <c r="K62" s="13">
        <v>13622675141.681801</v>
      </c>
      <c r="L62" s="13">
        <v>11993097650.3016</v>
      </c>
      <c r="M62" s="13">
        <v>9698462357.1253395</v>
      </c>
    </row>
    <row r="63" spans="3:13" s="1" customFormat="1" ht="12.75" customHeight="1" x14ac:dyDescent="0.15">
      <c r="C63" s="61">
        <v>45992</v>
      </c>
      <c r="D63" s="60">
        <v>47574</v>
      </c>
      <c r="E63" s="13">
        <v>52</v>
      </c>
      <c r="F63" s="59">
        <v>1582</v>
      </c>
      <c r="G63" s="110">
        <v>7500000000</v>
      </c>
      <c r="H63" s="110"/>
      <c r="I63" s="94">
        <v>14711086201.9979</v>
      </c>
      <c r="J63" s="94"/>
      <c r="K63" s="13">
        <v>13490333639.572599</v>
      </c>
      <c r="L63" s="13">
        <v>11846382554.741899</v>
      </c>
      <c r="M63" s="13">
        <v>9539242460.0869007</v>
      </c>
    </row>
    <row r="64" spans="3:13" s="1" customFormat="1" ht="12.75" customHeight="1" x14ac:dyDescent="0.15">
      <c r="C64" s="61">
        <v>45992</v>
      </c>
      <c r="D64" s="60">
        <v>47604</v>
      </c>
      <c r="E64" s="13">
        <v>53</v>
      </c>
      <c r="F64" s="59">
        <v>1612</v>
      </c>
      <c r="G64" s="110">
        <v>5000000000</v>
      </c>
      <c r="H64" s="110"/>
      <c r="I64" s="94">
        <v>14591375263.3664</v>
      </c>
      <c r="J64" s="94"/>
      <c r="K64" s="13">
        <v>13358593593.98</v>
      </c>
      <c r="L64" s="13">
        <v>11701824149.479799</v>
      </c>
      <c r="M64" s="13">
        <v>9384211453.4046097</v>
      </c>
    </row>
    <row r="65" spans="3:13" s="1" customFormat="1" ht="12.75" customHeight="1" x14ac:dyDescent="0.15">
      <c r="C65" s="61">
        <v>45992</v>
      </c>
      <c r="D65" s="60">
        <v>47635</v>
      </c>
      <c r="E65" s="13">
        <v>54</v>
      </c>
      <c r="F65" s="59">
        <v>1643</v>
      </c>
      <c r="G65" s="110">
        <v>5000000000</v>
      </c>
      <c r="H65" s="110"/>
      <c r="I65" s="94">
        <v>14475101541.431999</v>
      </c>
      <c r="J65" s="94"/>
      <c r="K65" s="13">
        <v>13229666875.121201</v>
      </c>
      <c r="L65" s="13">
        <v>11559414350.785299</v>
      </c>
      <c r="M65" s="13">
        <v>9230743193.3925209</v>
      </c>
    </row>
    <row r="66" spans="3:13" s="1" customFormat="1" ht="12.75" customHeight="1" x14ac:dyDescent="0.15">
      <c r="C66" s="61">
        <v>45992</v>
      </c>
      <c r="D66" s="60">
        <v>47665</v>
      </c>
      <c r="E66" s="13">
        <v>55</v>
      </c>
      <c r="F66" s="59">
        <v>1673</v>
      </c>
      <c r="G66" s="110">
        <v>5000000000</v>
      </c>
      <c r="H66" s="110"/>
      <c r="I66" s="94">
        <v>14358287407.082899</v>
      </c>
      <c r="J66" s="94"/>
      <c r="K66" s="13">
        <v>13101363380.3815</v>
      </c>
      <c r="L66" s="13">
        <v>11419134345.5632</v>
      </c>
      <c r="M66" s="13">
        <v>9081343501.9363499</v>
      </c>
    </row>
    <row r="67" spans="3:13" s="1" customFormat="1" ht="12.75" customHeight="1" x14ac:dyDescent="0.15">
      <c r="C67" s="61">
        <v>45992</v>
      </c>
      <c r="D67" s="60">
        <v>47696</v>
      </c>
      <c r="E67" s="13">
        <v>56</v>
      </c>
      <c r="F67" s="59">
        <v>1704</v>
      </c>
      <c r="G67" s="110">
        <v>5000000000</v>
      </c>
      <c r="H67" s="110"/>
      <c r="I67" s="94">
        <v>14244614126.1563</v>
      </c>
      <c r="J67" s="94"/>
      <c r="K67" s="13">
        <v>12975596093.802099</v>
      </c>
      <c r="L67" s="13">
        <v>11280753286.743799</v>
      </c>
      <c r="M67" s="13">
        <v>8933294295.9258308</v>
      </c>
    </row>
    <row r="68" spans="3:13" s="1" customFormat="1" ht="12.75" customHeight="1" x14ac:dyDescent="0.15">
      <c r="C68" s="61">
        <v>45992</v>
      </c>
      <c r="D68" s="60">
        <v>47727</v>
      </c>
      <c r="E68" s="13">
        <v>57</v>
      </c>
      <c r="F68" s="59">
        <v>1735</v>
      </c>
      <c r="G68" s="110">
        <v>5000000000</v>
      </c>
      <c r="H68" s="110"/>
      <c r="I68" s="94">
        <v>14132051026.1821</v>
      </c>
      <c r="J68" s="94"/>
      <c r="K68" s="13">
        <v>12851227302.6423</v>
      </c>
      <c r="L68" s="13">
        <v>11144214968.212299</v>
      </c>
      <c r="M68" s="13">
        <v>8787789406.1388607</v>
      </c>
    </row>
    <row r="69" spans="3:13" s="1" customFormat="1" ht="12.75" customHeight="1" x14ac:dyDescent="0.15">
      <c r="C69" s="61">
        <v>45992</v>
      </c>
      <c r="D69" s="60">
        <v>47757</v>
      </c>
      <c r="E69" s="13">
        <v>58</v>
      </c>
      <c r="F69" s="59">
        <v>1765</v>
      </c>
      <c r="G69" s="110">
        <v>5000000000</v>
      </c>
      <c r="H69" s="110"/>
      <c r="I69" s="94">
        <v>14020787407.2854</v>
      </c>
      <c r="J69" s="94"/>
      <c r="K69" s="13">
        <v>12729119772.5138</v>
      </c>
      <c r="L69" s="13">
        <v>11011158547.434401</v>
      </c>
      <c r="M69" s="13">
        <v>8647274775.9122696</v>
      </c>
    </row>
    <row r="70" spans="3:13" s="1" customFormat="1" ht="12.75" customHeight="1" x14ac:dyDescent="0.15">
      <c r="C70" s="61">
        <v>45992</v>
      </c>
      <c r="D70" s="60">
        <v>47788</v>
      </c>
      <c r="E70" s="13">
        <v>59</v>
      </c>
      <c r="F70" s="59">
        <v>1796</v>
      </c>
      <c r="G70" s="110">
        <v>5000000000</v>
      </c>
      <c r="H70" s="110"/>
      <c r="I70" s="94">
        <v>13908886713.898199</v>
      </c>
      <c r="J70" s="94"/>
      <c r="K70" s="13">
        <v>12606110729.3482</v>
      </c>
      <c r="L70" s="13">
        <v>10877018157.2381</v>
      </c>
      <c r="M70" s="13">
        <v>8505752009.2396898</v>
      </c>
    </row>
    <row r="71" spans="3:13" s="1" customFormat="1" ht="12.75" customHeight="1" x14ac:dyDescent="0.15">
      <c r="C71" s="61">
        <v>45992</v>
      </c>
      <c r="D71" s="60">
        <v>47818</v>
      </c>
      <c r="E71" s="13">
        <v>60</v>
      </c>
      <c r="F71" s="59">
        <v>1826</v>
      </c>
      <c r="G71" s="110">
        <v>5000000000</v>
      </c>
      <c r="H71" s="110"/>
      <c r="I71" s="94">
        <v>13796012783.6028</v>
      </c>
      <c r="J71" s="94"/>
      <c r="K71" s="13">
        <v>12483285298.4786</v>
      </c>
      <c r="L71" s="13">
        <v>10744529421.690399</v>
      </c>
      <c r="M71" s="13">
        <v>8367704708.9005699</v>
      </c>
    </row>
    <row r="72" spans="3:13" s="1" customFormat="1" ht="12.75" customHeight="1" x14ac:dyDescent="0.15">
      <c r="C72" s="61">
        <v>45992</v>
      </c>
      <c r="D72" s="60">
        <v>47849</v>
      </c>
      <c r="E72" s="13">
        <v>61</v>
      </c>
      <c r="F72" s="59">
        <v>1857</v>
      </c>
      <c r="G72" s="110">
        <v>5000000000</v>
      </c>
      <c r="H72" s="110"/>
      <c r="I72" s="94">
        <v>13683034503.284201</v>
      </c>
      <c r="J72" s="94"/>
      <c r="K72" s="13">
        <v>12360058014.218901</v>
      </c>
      <c r="L72" s="13">
        <v>10611410253.155199</v>
      </c>
      <c r="M72" s="13">
        <v>8229030486.5124197</v>
      </c>
    </row>
    <row r="73" spans="3:13" s="1" customFormat="1" ht="12.75" customHeight="1" x14ac:dyDescent="0.15">
      <c r="C73" s="61">
        <v>45992</v>
      </c>
      <c r="D73" s="60">
        <v>47880</v>
      </c>
      <c r="E73" s="13">
        <v>62</v>
      </c>
      <c r="F73" s="59">
        <v>1888</v>
      </c>
      <c r="G73" s="110">
        <v>5000000000</v>
      </c>
      <c r="H73" s="110"/>
      <c r="I73" s="94">
        <v>13571779069.4139</v>
      </c>
      <c r="J73" s="94"/>
      <c r="K73" s="13">
        <v>12238766454.3158</v>
      </c>
      <c r="L73" s="13">
        <v>10480556328.9533</v>
      </c>
      <c r="M73" s="13">
        <v>8093130101.9333</v>
      </c>
    </row>
    <row r="74" spans="3:13" s="1" customFormat="1" ht="12.75" customHeight="1" x14ac:dyDescent="0.15">
      <c r="C74" s="61">
        <v>45992</v>
      </c>
      <c r="D74" s="60">
        <v>47908</v>
      </c>
      <c r="E74" s="13">
        <v>63</v>
      </c>
      <c r="F74" s="59">
        <v>1916</v>
      </c>
      <c r="G74" s="110">
        <v>5000000000</v>
      </c>
      <c r="H74" s="110"/>
      <c r="I74" s="94">
        <v>13459363358.977699</v>
      </c>
      <c r="J74" s="94"/>
      <c r="K74" s="13">
        <v>12118796895.797501</v>
      </c>
      <c r="L74" s="13">
        <v>10353979771.703899</v>
      </c>
      <c r="M74" s="13">
        <v>7964793287.4439096</v>
      </c>
    </row>
    <row r="75" spans="3:13" s="1" customFormat="1" ht="12.75" customHeight="1" x14ac:dyDescent="0.15">
      <c r="C75" s="61">
        <v>45992</v>
      </c>
      <c r="D75" s="60">
        <v>47939</v>
      </c>
      <c r="E75" s="13">
        <v>64</v>
      </c>
      <c r="F75" s="59">
        <v>1947</v>
      </c>
      <c r="G75" s="110">
        <v>5000000000</v>
      </c>
      <c r="H75" s="110"/>
      <c r="I75" s="94">
        <v>13348573381.3894</v>
      </c>
      <c r="J75" s="94"/>
      <c r="K75" s="13">
        <v>11998656529.9893</v>
      </c>
      <c r="L75" s="13">
        <v>10225263763.7066</v>
      </c>
      <c r="M75" s="13">
        <v>7832462709.7355099</v>
      </c>
    </row>
    <row r="76" spans="3:13" s="1" customFormat="1" ht="12.75" customHeight="1" x14ac:dyDescent="0.15">
      <c r="C76" s="61">
        <v>45992</v>
      </c>
      <c r="D76" s="60">
        <v>47969</v>
      </c>
      <c r="E76" s="13">
        <v>65</v>
      </c>
      <c r="F76" s="59">
        <v>1977</v>
      </c>
      <c r="G76" s="110">
        <v>5000000000</v>
      </c>
      <c r="H76" s="110"/>
      <c r="I76" s="94">
        <v>13236833667.5674</v>
      </c>
      <c r="J76" s="94"/>
      <c r="K76" s="13">
        <v>11878687034.5735</v>
      </c>
      <c r="L76" s="13">
        <v>10098110194.3724</v>
      </c>
      <c r="M76" s="13">
        <v>7703356650.7606602</v>
      </c>
    </row>
    <row r="77" spans="3:13" s="1" customFormat="1" ht="12.75" customHeight="1" x14ac:dyDescent="0.15">
      <c r="C77" s="61">
        <v>45992</v>
      </c>
      <c r="D77" s="60">
        <v>48000</v>
      </c>
      <c r="E77" s="13">
        <v>66</v>
      </c>
      <c r="F77" s="59">
        <v>2008</v>
      </c>
      <c r="G77" s="110">
        <v>5000000000</v>
      </c>
      <c r="H77" s="110"/>
      <c r="I77" s="94">
        <v>13121328182.573</v>
      </c>
      <c r="J77" s="94"/>
      <c r="K77" s="13">
        <v>11755061499.767099</v>
      </c>
      <c r="L77" s="13">
        <v>9967601432.5455608</v>
      </c>
      <c r="M77" s="13">
        <v>7571591642.2630196</v>
      </c>
    </row>
    <row r="78" spans="3:13" s="1" customFormat="1" ht="12.75" customHeight="1" x14ac:dyDescent="0.15">
      <c r="C78" s="61">
        <v>45992</v>
      </c>
      <c r="D78" s="60">
        <v>48030</v>
      </c>
      <c r="E78" s="13">
        <v>67</v>
      </c>
      <c r="F78" s="59">
        <v>2038</v>
      </c>
      <c r="G78" s="110">
        <v>5000000000</v>
      </c>
      <c r="H78" s="110"/>
      <c r="I78" s="94">
        <v>13010599247.395599</v>
      </c>
      <c r="J78" s="94"/>
      <c r="K78" s="13">
        <v>11636730273.3615</v>
      </c>
      <c r="L78" s="13">
        <v>9842977526.1756992</v>
      </c>
      <c r="M78" s="13">
        <v>7446275430.3779802</v>
      </c>
    </row>
    <row r="79" spans="3:13" s="1" customFormat="1" ht="12.75" customHeight="1" x14ac:dyDescent="0.15">
      <c r="C79" s="61">
        <v>45992</v>
      </c>
      <c r="D79" s="60">
        <v>48061</v>
      </c>
      <c r="E79" s="13">
        <v>68</v>
      </c>
      <c r="F79" s="59">
        <v>2069</v>
      </c>
      <c r="G79" s="110">
        <v>5000000000</v>
      </c>
      <c r="H79" s="110"/>
      <c r="I79" s="94">
        <v>12899878733.9422</v>
      </c>
      <c r="J79" s="94"/>
      <c r="K79" s="13">
        <v>11518132622.6024</v>
      </c>
      <c r="L79" s="13">
        <v>9717883609.0819702</v>
      </c>
      <c r="M79" s="13">
        <v>7320502875.9219398</v>
      </c>
    </row>
    <row r="80" spans="3:13" s="1" customFormat="1" ht="12.75" customHeight="1" x14ac:dyDescent="0.15">
      <c r="C80" s="61">
        <v>45992</v>
      </c>
      <c r="D80" s="60">
        <v>48092</v>
      </c>
      <c r="E80" s="13">
        <v>69</v>
      </c>
      <c r="F80" s="59">
        <v>2100</v>
      </c>
      <c r="G80" s="110">
        <v>5000000000</v>
      </c>
      <c r="H80" s="110"/>
      <c r="I80" s="94">
        <v>12789213713.6098</v>
      </c>
      <c r="J80" s="94"/>
      <c r="K80" s="13">
        <v>11399953262.6707</v>
      </c>
      <c r="L80" s="13">
        <v>9593714323.5030499</v>
      </c>
      <c r="M80" s="13">
        <v>7196355743.8488398</v>
      </c>
    </row>
    <row r="81" spans="3:13" s="1" customFormat="1" ht="12.75" customHeight="1" x14ac:dyDescent="0.15">
      <c r="C81" s="61">
        <v>45992</v>
      </c>
      <c r="D81" s="60">
        <v>48122</v>
      </c>
      <c r="E81" s="13">
        <v>70</v>
      </c>
      <c r="F81" s="59">
        <v>2130</v>
      </c>
      <c r="G81" s="110">
        <v>5000000000</v>
      </c>
      <c r="H81" s="110"/>
      <c r="I81" s="94">
        <v>12676804186.586201</v>
      </c>
      <c r="J81" s="94"/>
      <c r="K81" s="13">
        <v>11281207008.1486</v>
      </c>
      <c r="L81" s="13">
        <v>9470415798.9131298</v>
      </c>
      <c r="M81" s="13">
        <v>7074747958.7839499</v>
      </c>
    </row>
    <row r="82" spans="3:13" s="1" customFormat="1" ht="12.75" customHeight="1" x14ac:dyDescent="0.15">
      <c r="C82" s="61">
        <v>45992</v>
      </c>
      <c r="D82" s="60">
        <v>48153</v>
      </c>
      <c r="E82" s="13">
        <v>71</v>
      </c>
      <c r="F82" s="59">
        <v>2161</v>
      </c>
      <c r="G82" s="110">
        <v>5000000000</v>
      </c>
      <c r="H82" s="110"/>
      <c r="I82" s="94">
        <v>12566282840.873699</v>
      </c>
      <c r="J82" s="94"/>
      <c r="K82" s="13">
        <v>11163886079.1537</v>
      </c>
      <c r="L82" s="13">
        <v>9348091778.8916206</v>
      </c>
      <c r="M82" s="13">
        <v>6953789062.4537001</v>
      </c>
    </row>
    <row r="83" spans="3:13" s="1" customFormat="1" ht="12.75" customHeight="1" x14ac:dyDescent="0.15">
      <c r="C83" s="61">
        <v>45992</v>
      </c>
      <c r="D83" s="60">
        <v>48183</v>
      </c>
      <c r="E83" s="13">
        <v>72</v>
      </c>
      <c r="F83" s="59">
        <v>2191</v>
      </c>
      <c r="G83" s="110">
        <v>5000000000</v>
      </c>
      <c r="H83" s="110"/>
      <c r="I83" s="94">
        <v>12457083760.247801</v>
      </c>
      <c r="J83" s="94"/>
      <c r="K83" s="13">
        <v>11048708370.1024</v>
      </c>
      <c r="L83" s="13">
        <v>9228876819.0348892</v>
      </c>
      <c r="M83" s="13">
        <v>6836966906.7018995</v>
      </c>
    </row>
    <row r="84" spans="3:13" s="1" customFormat="1" ht="12.75" customHeight="1" x14ac:dyDescent="0.15">
      <c r="C84" s="61">
        <v>45992</v>
      </c>
      <c r="D84" s="60">
        <v>48214</v>
      </c>
      <c r="E84" s="13">
        <v>73</v>
      </c>
      <c r="F84" s="59">
        <v>2222</v>
      </c>
      <c r="G84" s="110">
        <v>2500000000</v>
      </c>
      <c r="H84" s="110"/>
      <c r="I84" s="94">
        <v>12344090322.0942</v>
      </c>
      <c r="J84" s="94"/>
      <c r="K84" s="13">
        <v>10929920317.127199</v>
      </c>
      <c r="L84" s="13">
        <v>9106435743.4201603</v>
      </c>
      <c r="M84" s="13">
        <v>6717685619.6505499</v>
      </c>
    </row>
    <row r="85" spans="3:13" s="1" customFormat="1" ht="12.75" customHeight="1" x14ac:dyDescent="0.15">
      <c r="C85" s="61">
        <v>45992</v>
      </c>
      <c r="D85" s="60">
        <v>48245</v>
      </c>
      <c r="E85" s="13">
        <v>74</v>
      </c>
      <c r="F85" s="59">
        <v>2253</v>
      </c>
      <c r="G85" s="110">
        <v>2500000000</v>
      </c>
      <c r="H85" s="110"/>
      <c r="I85" s="94">
        <v>12234318842.6611</v>
      </c>
      <c r="J85" s="94"/>
      <c r="K85" s="13">
        <v>10814351431.754299</v>
      </c>
      <c r="L85" s="13">
        <v>8987233041.2999992</v>
      </c>
      <c r="M85" s="13">
        <v>6601670903.88622</v>
      </c>
    </row>
    <row r="86" spans="3:13" s="1" customFormat="1" ht="12.75" customHeight="1" x14ac:dyDescent="0.15">
      <c r="C86" s="61">
        <v>45992</v>
      </c>
      <c r="D86" s="60">
        <v>48274</v>
      </c>
      <c r="E86" s="13">
        <v>75</v>
      </c>
      <c r="F86" s="59">
        <v>2282</v>
      </c>
      <c r="G86" s="110">
        <v>2500000000</v>
      </c>
      <c r="H86" s="110"/>
      <c r="I86" s="94">
        <v>12124336388.577299</v>
      </c>
      <c r="J86" s="94"/>
      <c r="K86" s="13">
        <v>10700128741.8251</v>
      </c>
      <c r="L86" s="13">
        <v>8871150953.2257099</v>
      </c>
      <c r="M86" s="13">
        <v>6490578162.4013796</v>
      </c>
    </row>
    <row r="87" spans="3:13" s="1" customFormat="1" ht="12.75" customHeight="1" x14ac:dyDescent="0.15">
      <c r="C87" s="61">
        <v>45992</v>
      </c>
      <c r="D87" s="60">
        <v>48305</v>
      </c>
      <c r="E87" s="13">
        <v>76</v>
      </c>
      <c r="F87" s="59">
        <v>2313</v>
      </c>
      <c r="G87" s="110">
        <v>2500000000</v>
      </c>
      <c r="H87" s="110"/>
      <c r="I87" s="94">
        <v>12017571619.8841</v>
      </c>
      <c r="J87" s="94"/>
      <c r="K87" s="13">
        <v>10587916894.3417</v>
      </c>
      <c r="L87" s="13">
        <v>8755794962.4548206</v>
      </c>
      <c r="M87" s="13">
        <v>6379044289.6318302</v>
      </c>
    </row>
    <row r="88" spans="3:13" s="1" customFormat="1" ht="12.75" customHeight="1" x14ac:dyDescent="0.15">
      <c r="C88" s="61">
        <v>45992</v>
      </c>
      <c r="D88" s="60">
        <v>48335</v>
      </c>
      <c r="E88" s="13">
        <v>77</v>
      </c>
      <c r="F88" s="59">
        <v>2343</v>
      </c>
      <c r="G88" s="110">
        <v>2500000000</v>
      </c>
      <c r="H88" s="110"/>
      <c r="I88" s="94">
        <v>11907750197.521799</v>
      </c>
      <c r="J88" s="94"/>
      <c r="K88" s="13">
        <v>10473939971.753099</v>
      </c>
      <c r="L88" s="13">
        <v>8640222113.8927498</v>
      </c>
      <c r="M88" s="13">
        <v>6269039769.8502398</v>
      </c>
    </row>
    <row r="89" spans="3:13" s="1" customFormat="1" ht="12.75" customHeight="1" x14ac:dyDescent="0.15">
      <c r="C89" s="61">
        <v>45992</v>
      </c>
      <c r="D89" s="60">
        <v>48366</v>
      </c>
      <c r="E89" s="13">
        <v>78</v>
      </c>
      <c r="F89" s="59">
        <v>2374</v>
      </c>
      <c r="G89" s="110">
        <v>2500000000</v>
      </c>
      <c r="H89" s="110"/>
      <c r="I89" s="94">
        <v>11797880283.781099</v>
      </c>
      <c r="J89" s="94"/>
      <c r="K89" s="13">
        <v>10359698808.246799</v>
      </c>
      <c r="L89" s="13">
        <v>8524247453.6221104</v>
      </c>
      <c r="M89" s="13">
        <v>6158696264.6288404</v>
      </c>
    </row>
    <row r="90" spans="3:13" s="1" customFormat="1" ht="12.75" customHeight="1" x14ac:dyDescent="0.15">
      <c r="C90" s="61">
        <v>45992</v>
      </c>
      <c r="D90" s="60">
        <v>48396</v>
      </c>
      <c r="E90" s="13">
        <v>79</v>
      </c>
      <c r="F90" s="59">
        <v>2404</v>
      </c>
      <c r="G90" s="110">
        <v>2500000000</v>
      </c>
      <c r="H90" s="110"/>
      <c r="I90" s="94">
        <v>11690615479.087099</v>
      </c>
      <c r="J90" s="94"/>
      <c r="K90" s="13">
        <v>10248659885.694599</v>
      </c>
      <c r="L90" s="13">
        <v>8412125967.9412699</v>
      </c>
      <c r="M90" s="13">
        <v>6052775811.4650402</v>
      </c>
    </row>
    <row r="91" spans="3:13" s="1" customFormat="1" ht="12.75" customHeight="1" x14ac:dyDescent="0.15">
      <c r="C91" s="61">
        <v>45992</v>
      </c>
      <c r="D91" s="60">
        <v>48427</v>
      </c>
      <c r="E91" s="13">
        <v>80</v>
      </c>
      <c r="F91" s="59">
        <v>2435</v>
      </c>
      <c r="G91" s="110">
        <v>2500000000</v>
      </c>
      <c r="H91" s="110"/>
      <c r="I91" s="94">
        <v>11584461461.7055</v>
      </c>
      <c r="J91" s="94"/>
      <c r="K91" s="13">
        <v>10138374575.538099</v>
      </c>
      <c r="L91" s="13">
        <v>8300439955.9522495</v>
      </c>
      <c r="M91" s="13">
        <v>5947117961.3001099</v>
      </c>
    </row>
    <row r="92" spans="3:13" s="1" customFormat="1" ht="12.75" customHeight="1" x14ac:dyDescent="0.15">
      <c r="C92" s="61">
        <v>45992</v>
      </c>
      <c r="D92" s="60">
        <v>48458</v>
      </c>
      <c r="E92" s="13">
        <v>81</v>
      </c>
      <c r="F92" s="59">
        <v>2466</v>
      </c>
      <c r="G92" s="110">
        <v>2500000000</v>
      </c>
      <c r="H92" s="110"/>
      <c r="I92" s="94">
        <v>11478307579.8197</v>
      </c>
      <c r="J92" s="94"/>
      <c r="K92" s="13">
        <v>10028434005.8752</v>
      </c>
      <c r="L92" s="13">
        <v>8189549142.6662502</v>
      </c>
      <c r="M92" s="13">
        <v>5842813895.02773</v>
      </c>
    </row>
    <row r="93" spans="3:13" s="1" customFormat="1" ht="12.75" customHeight="1" x14ac:dyDescent="0.15">
      <c r="C93" s="61">
        <v>45992</v>
      </c>
      <c r="D93" s="60">
        <v>48488</v>
      </c>
      <c r="E93" s="13">
        <v>82</v>
      </c>
      <c r="F93" s="59">
        <v>2496</v>
      </c>
      <c r="G93" s="110">
        <v>2500000000</v>
      </c>
      <c r="H93" s="110"/>
      <c r="I93" s="94">
        <v>11372621126.5126</v>
      </c>
      <c r="J93" s="94"/>
      <c r="K93" s="13">
        <v>9919788077.2061291</v>
      </c>
      <c r="L93" s="13">
        <v>8080887001.1843996</v>
      </c>
      <c r="M93" s="13">
        <v>5741656110.8095598</v>
      </c>
    </row>
    <row r="94" spans="3:13" s="1" customFormat="1" ht="12.75" customHeight="1" x14ac:dyDescent="0.15">
      <c r="C94" s="61">
        <v>45992</v>
      </c>
      <c r="D94" s="60">
        <v>48519</v>
      </c>
      <c r="E94" s="13">
        <v>83</v>
      </c>
      <c r="F94" s="59">
        <v>2527</v>
      </c>
      <c r="G94" s="110">
        <v>2500000000</v>
      </c>
      <c r="H94" s="110"/>
      <c r="I94" s="94">
        <v>11267445380.979601</v>
      </c>
      <c r="J94" s="94"/>
      <c r="K94" s="13">
        <v>9811379257.3752804</v>
      </c>
      <c r="L94" s="13">
        <v>7972247926.5057497</v>
      </c>
      <c r="M94" s="13">
        <v>5640473450.5259705</v>
      </c>
    </row>
    <row r="95" spans="3:13" s="1" customFormat="1" ht="12.75" customHeight="1" x14ac:dyDescent="0.15">
      <c r="C95" s="61">
        <v>45992</v>
      </c>
      <c r="D95" s="60">
        <v>48549</v>
      </c>
      <c r="E95" s="13">
        <v>84</v>
      </c>
      <c r="F95" s="59">
        <v>2557</v>
      </c>
      <c r="G95" s="110">
        <v>2500000000</v>
      </c>
      <c r="H95" s="110"/>
      <c r="I95" s="94">
        <v>11161515032.3585</v>
      </c>
      <c r="J95" s="94"/>
      <c r="K95" s="13">
        <v>9703184984.8391609</v>
      </c>
      <c r="L95" s="13">
        <v>7864929081.2873297</v>
      </c>
      <c r="M95" s="13">
        <v>5541733763.0262003</v>
      </c>
    </row>
    <row r="96" spans="3:13" s="1" customFormat="1" ht="12.75" customHeight="1" x14ac:dyDescent="0.15">
      <c r="C96" s="61">
        <v>45992</v>
      </c>
      <c r="D96" s="60">
        <v>48580</v>
      </c>
      <c r="E96" s="13">
        <v>85</v>
      </c>
      <c r="F96" s="59">
        <v>2588</v>
      </c>
      <c r="G96" s="110">
        <v>2500000000</v>
      </c>
      <c r="H96" s="110"/>
      <c r="I96" s="94">
        <v>11057366486.6094</v>
      </c>
      <c r="J96" s="94"/>
      <c r="K96" s="13">
        <v>9596340419.5505409</v>
      </c>
      <c r="L96" s="13">
        <v>7758544197.3015003</v>
      </c>
      <c r="M96" s="13">
        <v>5443618791.8892298</v>
      </c>
    </row>
    <row r="97" spans="3:13" s="1" customFormat="1" ht="12.75" customHeight="1" x14ac:dyDescent="0.15">
      <c r="C97" s="61">
        <v>45992</v>
      </c>
      <c r="D97" s="60">
        <v>48611</v>
      </c>
      <c r="E97" s="13">
        <v>86</v>
      </c>
      <c r="F97" s="59">
        <v>2619</v>
      </c>
      <c r="G97" s="110">
        <v>2500000000</v>
      </c>
      <c r="H97" s="110"/>
      <c r="I97" s="94">
        <v>10953673699.751101</v>
      </c>
      <c r="J97" s="94"/>
      <c r="K97" s="13">
        <v>9490225241.9448795</v>
      </c>
      <c r="L97" s="13">
        <v>7653237763.9147301</v>
      </c>
      <c r="M97" s="13">
        <v>5346989010.85637</v>
      </c>
    </row>
    <row r="98" spans="3:13" s="1" customFormat="1" ht="12.75" customHeight="1" x14ac:dyDescent="0.15">
      <c r="C98" s="61">
        <v>45992</v>
      </c>
      <c r="D98" s="60">
        <v>48639</v>
      </c>
      <c r="E98" s="13">
        <v>87</v>
      </c>
      <c r="F98" s="59">
        <v>2647</v>
      </c>
      <c r="G98" s="110">
        <v>2500000000</v>
      </c>
      <c r="H98" s="110"/>
      <c r="I98" s="94">
        <v>10850617694.469101</v>
      </c>
      <c r="J98" s="94"/>
      <c r="K98" s="13">
        <v>9386535038.3971691</v>
      </c>
      <c r="L98" s="13">
        <v>7552228256.0848103</v>
      </c>
      <c r="M98" s="13">
        <v>5256228109.1202002</v>
      </c>
    </row>
    <row r="99" spans="3:13" s="1" customFormat="1" ht="12.75" customHeight="1" x14ac:dyDescent="0.15">
      <c r="C99" s="61">
        <v>45992</v>
      </c>
      <c r="D99" s="60">
        <v>48670</v>
      </c>
      <c r="E99" s="13">
        <v>88</v>
      </c>
      <c r="F99" s="59">
        <v>2678</v>
      </c>
      <c r="G99" s="110">
        <v>2500000000</v>
      </c>
      <c r="H99" s="110"/>
      <c r="I99" s="94">
        <v>10747376704.1604</v>
      </c>
      <c r="J99" s="94"/>
      <c r="K99" s="13">
        <v>9281455658.0806007</v>
      </c>
      <c r="L99" s="13">
        <v>7448691521.7869596</v>
      </c>
      <c r="M99" s="13">
        <v>5162210447.3511696</v>
      </c>
    </row>
    <row r="100" spans="3:13" s="1" customFormat="1" ht="12.75" customHeight="1" x14ac:dyDescent="0.15">
      <c r="C100" s="61">
        <v>45992</v>
      </c>
      <c r="D100" s="60">
        <v>48700</v>
      </c>
      <c r="E100" s="13">
        <v>89</v>
      </c>
      <c r="F100" s="59">
        <v>2708</v>
      </c>
      <c r="G100" s="110">
        <v>2500000000</v>
      </c>
      <c r="H100" s="110"/>
      <c r="I100" s="94">
        <v>10645637807.452499</v>
      </c>
      <c r="J100" s="94"/>
      <c r="K100" s="13">
        <v>9178503318.9110794</v>
      </c>
      <c r="L100" s="13">
        <v>7347938814.0718403</v>
      </c>
      <c r="M100" s="13">
        <v>5071510526.8684597</v>
      </c>
    </row>
    <row r="101" spans="3:13" s="1" customFormat="1" ht="12.75" customHeight="1" x14ac:dyDescent="0.15">
      <c r="C101" s="61">
        <v>45992</v>
      </c>
      <c r="D101" s="60">
        <v>48731</v>
      </c>
      <c r="E101" s="13">
        <v>90</v>
      </c>
      <c r="F101" s="59">
        <v>2739</v>
      </c>
      <c r="G101" s="110">
        <v>2500000000</v>
      </c>
      <c r="H101" s="110"/>
      <c r="I101" s="94">
        <v>10543225333.5383</v>
      </c>
      <c r="J101" s="94"/>
      <c r="K101" s="13">
        <v>9074787216.8199406</v>
      </c>
      <c r="L101" s="13">
        <v>7246431738.4275703</v>
      </c>
      <c r="M101" s="13">
        <v>4980266982.2365599</v>
      </c>
    </row>
    <row r="102" spans="3:13" s="1" customFormat="1" ht="12.75" customHeight="1" x14ac:dyDescent="0.15">
      <c r="C102" s="61">
        <v>45992</v>
      </c>
      <c r="D102" s="60">
        <v>48761</v>
      </c>
      <c r="E102" s="13">
        <v>91</v>
      </c>
      <c r="F102" s="59">
        <v>2769</v>
      </c>
      <c r="G102" s="110">
        <v>2500000000</v>
      </c>
      <c r="H102" s="110"/>
      <c r="I102" s="94">
        <v>10441099828.6182</v>
      </c>
      <c r="J102" s="94"/>
      <c r="K102" s="13">
        <v>8972134400.5328102</v>
      </c>
      <c r="L102" s="13">
        <v>7146827383.8774099</v>
      </c>
      <c r="M102" s="13">
        <v>4891677261.0578098</v>
      </c>
    </row>
    <row r="103" spans="3:13" s="1" customFormat="1" ht="12.75" customHeight="1" x14ac:dyDescent="0.15">
      <c r="C103" s="61">
        <v>45992</v>
      </c>
      <c r="D103" s="60">
        <v>48792</v>
      </c>
      <c r="E103" s="13">
        <v>92</v>
      </c>
      <c r="F103" s="59">
        <v>2800</v>
      </c>
      <c r="G103" s="110">
        <v>2500000000</v>
      </c>
      <c r="H103" s="110"/>
      <c r="I103" s="94">
        <v>10340672299.092501</v>
      </c>
      <c r="J103" s="94"/>
      <c r="K103" s="13">
        <v>8870765052.7870808</v>
      </c>
      <c r="L103" s="13">
        <v>7048110299.24508</v>
      </c>
      <c r="M103" s="13">
        <v>4803677186.2315302</v>
      </c>
    </row>
    <row r="104" spans="3:13" s="1" customFormat="1" ht="12.75" customHeight="1" x14ac:dyDescent="0.15">
      <c r="C104" s="61">
        <v>45992</v>
      </c>
      <c r="D104" s="60">
        <v>48823</v>
      </c>
      <c r="E104" s="13">
        <v>93</v>
      </c>
      <c r="F104" s="59">
        <v>2831</v>
      </c>
      <c r="G104" s="110">
        <v>2500000000</v>
      </c>
      <c r="H104" s="110"/>
      <c r="I104" s="94">
        <v>10239510304.638901</v>
      </c>
      <c r="J104" s="94"/>
      <c r="K104" s="13">
        <v>8769084761.5501709</v>
      </c>
      <c r="L104" s="13">
        <v>6949602679.0342398</v>
      </c>
      <c r="M104" s="13">
        <v>4716476968.9611597</v>
      </c>
    </row>
    <row r="105" spans="3:13" s="1" customFormat="1" ht="12.75" customHeight="1" x14ac:dyDescent="0.15">
      <c r="C105" s="61">
        <v>45992</v>
      </c>
      <c r="D105" s="60">
        <v>48853</v>
      </c>
      <c r="E105" s="13">
        <v>94</v>
      </c>
      <c r="F105" s="59">
        <v>2861</v>
      </c>
      <c r="G105" s="110">
        <v>2500000000</v>
      </c>
      <c r="H105" s="110"/>
      <c r="I105" s="94">
        <v>10139126888.878099</v>
      </c>
      <c r="J105" s="94"/>
      <c r="K105" s="13">
        <v>8668864189.2801704</v>
      </c>
      <c r="L105" s="13">
        <v>6853267352.5446901</v>
      </c>
      <c r="M105" s="13">
        <v>4632031455.8951101</v>
      </c>
    </row>
    <row r="106" spans="3:13" s="1" customFormat="1" ht="12.75" customHeight="1" x14ac:dyDescent="0.15">
      <c r="C106" s="61">
        <v>45992</v>
      </c>
      <c r="D106" s="60">
        <v>48884</v>
      </c>
      <c r="E106" s="13">
        <v>95</v>
      </c>
      <c r="F106" s="59">
        <v>2892</v>
      </c>
      <c r="G106" s="110">
        <v>2500000000</v>
      </c>
      <c r="H106" s="110"/>
      <c r="I106" s="94">
        <v>10035613169.799</v>
      </c>
      <c r="J106" s="94"/>
      <c r="K106" s="13">
        <v>8565807944.1675196</v>
      </c>
      <c r="L106" s="13">
        <v>6754573019.01334</v>
      </c>
      <c r="M106" s="13">
        <v>4545988639.4983501</v>
      </c>
    </row>
    <row r="107" spans="3:13" s="1" customFormat="1" ht="12.75" customHeight="1" x14ac:dyDescent="0.15">
      <c r="C107" s="61">
        <v>45992</v>
      </c>
      <c r="D107" s="60">
        <v>48914</v>
      </c>
      <c r="E107" s="13">
        <v>96</v>
      </c>
      <c r="F107" s="59">
        <v>2922</v>
      </c>
      <c r="G107" s="110">
        <v>2500000000</v>
      </c>
      <c r="H107" s="110"/>
      <c r="I107" s="94">
        <v>9935979049.7966194</v>
      </c>
      <c r="J107" s="94"/>
      <c r="K107" s="13">
        <v>8466845743.6107998</v>
      </c>
      <c r="L107" s="13">
        <v>6660103571.2323303</v>
      </c>
      <c r="M107" s="13">
        <v>4464034183.5257702</v>
      </c>
    </row>
    <row r="108" spans="3:13" s="1" customFormat="1" ht="12.75" customHeight="1" x14ac:dyDescent="0.15">
      <c r="C108" s="61">
        <v>45992</v>
      </c>
      <c r="D108" s="60">
        <v>48945</v>
      </c>
      <c r="E108" s="13">
        <v>97</v>
      </c>
      <c r="F108" s="59">
        <v>2953</v>
      </c>
      <c r="G108" s="110">
        <v>2500000000</v>
      </c>
      <c r="H108" s="110"/>
      <c r="I108" s="94">
        <v>9836743233.3287601</v>
      </c>
      <c r="J108" s="94"/>
      <c r="K108" s="13">
        <v>8368065957.2583599</v>
      </c>
      <c r="L108" s="13">
        <v>6565662022.28755</v>
      </c>
      <c r="M108" s="13">
        <v>4382093816.7974195</v>
      </c>
    </row>
    <row r="109" spans="3:13" s="1" customFormat="1" ht="12.75" customHeight="1" x14ac:dyDescent="0.15">
      <c r="C109" s="61">
        <v>45992</v>
      </c>
      <c r="D109" s="60">
        <v>48976</v>
      </c>
      <c r="E109" s="13">
        <v>98</v>
      </c>
      <c r="F109" s="59">
        <v>2984</v>
      </c>
      <c r="G109" s="110">
        <v>2500000000</v>
      </c>
      <c r="H109" s="110"/>
      <c r="I109" s="94">
        <v>9737301068.7140903</v>
      </c>
      <c r="J109" s="94"/>
      <c r="K109" s="13">
        <v>8269421648.7047901</v>
      </c>
      <c r="L109" s="13">
        <v>6471763791.8778</v>
      </c>
      <c r="M109" s="13">
        <v>4301128579.2456598</v>
      </c>
    </row>
    <row r="110" spans="3:13" s="1" customFormat="1" ht="12.75" customHeight="1" x14ac:dyDescent="0.15">
      <c r="C110" s="61">
        <v>45992</v>
      </c>
      <c r="D110" s="60">
        <v>49004</v>
      </c>
      <c r="E110" s="13">
        <v>99</v>
      </c>
      <c r="F110" s="59">
        <v>3012</v>
      </c>
      <c r="G110" s="110">
        <v>2500000000</v>
      </c>
      <c r="H110" s="110"/>
      <c r="I110" s="94">
        <v>9637634487.9563808</v>
      </c>
      <c r="J110" s="94"/>
      <c r="K110" s="13">
        <v>8172240010.4299002</v>
      </c>
      <c r="L110" s="13">
        <v>6381014776.1890001</v>
      </c>
      <c r="M110" s="13">
        <v>4224589636.3347402</v>
      </c>
    </row>
    <row r="111" spans="3:13" s="1" customFormat="1" ht="12.75" customHeight="1" x14ac:dyDescent="0.15">
      <c r="C111" s="61">
        <v>45992</v>
      </c>
      <c r="D111" s="60">
        <v>49035</v>
      </c>
      <c r="E111" s="13">
        <v>100</v>
      </c>
      <c r="F111" s="59">
        <v>3043</v>
      </c>
      <c r="G111" s="110">
        <v>2500000000</v>
      </c>
      <c r="H111" s="110"/>
      <c r="I111" s="94">
        <v>9538786090.1581306</v>
      </c>
      <c r="J111" s="94"/>
      <c r="K111" s="13">
        <v>8074702869.73487</v>
      </c>
      <c r="L111" s="13">
        <v>6288821680.8783798</v>
      </c>
      <c r="M111" s="13">
        <v>4145917722.5348201</v>
      </c>
    </row>
    <row r="112" spans="3:13" s="1" customFormat="1" ht="12.75" customHeight="1" x14ac:dyDescent="0.15">
      <c r="C112" s="61">
        <v>45992</v>
      </c>
      <c r="D112" s="60">
        <v>49065</v>
      </c>
      <c r="E112" s="13">
        <v>101</v>
      </c>
      <c r="F112" s="59">
        <v>3073</v>
      </c>
      <c r="G112" s="110">
        <v>2500000000</v>
      </c>
      <c r="H112" s="110"/>
      <c r="I112" s="94">
        <v>9440842765.95158</v>
      </c>
      <c r="J112" s="94"/>
      <c r="K112" s="13">
        <v>7978674825.8325796</v>
      </c>
      <c r="L112" s="13">
        <v>6198737751.2177296</v>
      </c>
      <c r="M112" s="13">
        <v>4069778237.7633801</v>
      </c>
    </row>
    <row r="113" spans="3:13" s="1" customFormat="1" ht="12.75" customHeight="1" x14ac:dyDescent="0.15">
      <c r="C113" s="61">
        <v>45992</v>
      </c>
      <c r="D113" s="60">
        <v>49096</v>
      </c>
      <c r="E113" s="13">
        <v>102</v>
      </c>
      <c r="F113" s="59">
        <v>3104</v>
      </c>
      <c r="G113" s="110">
        <v>2500000000</v>
      </c>
      <c r="H113" s="110"/>
      <c r="I113" s="94">
        <v>9343646263.5849895</v>
      </c>
      <c r="J113" s="94"/>
      <c r="K113" s="13">
        <v>7883138708.7708797</v>
      </c>
      <c r="L113" s="13">
        <v>6108938580.4894304</v>
      </c>
      <c r="M113" s="13">
        <v>3993832625.0023599</v>
      </c>
    </row>
    <row r="114" spans="3:13" s="1" customFormat="1" ht="12.75" customHeight="1" x14ac:dyDescent="0.15">
      <c r="C114" s="61">
        <v>45992</v>
      </c>
      <c r="D114" s="60">
        <v>49126</v>
      </c>
      <c r="E114" s="13">
        <v>103</v>
      </c>
      <c r="F114" s="59">
        <v>3134</v>
      </c>
      <c r="G114" s="110">
        <v>2500000000</v>
      </c>
      <c r="H114" s="110"/>
      <c r="I114" s="94">
        <v>9247535728.6200905</v>
      </c>
      <c r="J114" s="94"/>
      <c r="K114" s="13">
        <v>7789244893.7768602</v>
      </c>
      <c r="L114" s="13">
        <v>6021320108.3919096</v>
      </c>
      <c r="M114" s="13">
        <v>3920413725.9836001</v>
      </c>
    </row>
    <row r="115" spans="3:13" s="1" customFormat="1" ht="12.75" customHeight="1" x14ac:dyDescent="0.15">
      <c r="C115" s="61">
        <v>45992</v>
      </c>
      <c r="D115" s="60">
        <v>49157</v>
      </c>
      <c r="E115" s="13">
        <v>104</v>
      </c>
      <c r="F115" s="59">
        <v>3165</v>
      </c>
      <c r="G115" s="110">
        <v>2500000000</v>
      </c>
      <c r="H115" s="110"/>
      <c r="I115" s="94">
        <v>9151165792.8322296</v>
      </c>
      <c r="J115" s="94"/>
      <c r="K115" s="13">
        <v>7694998561.6223202</v>
      </c>
      <c r="L115" s="13">
        <v>5933336694.3235903</v>
      </c>
      <c r="M115" s="13">
        <v>3846766260.3417201</v>
      </c>
    </row>
    <row r="116" spans="3:13" s="1" customFormat="1" ht="12.75" customHeight="1" x14ac:dyDescent="0.15">
      <c r="C116" s="61">
        <v>45992</v>
      </c>
      <c r="D116" s="60">
        <v>49188</v>
      </c>
      <c r="E116" s="13">
        <v>105</v>
      </c>
      <c r="F116" s="59">
        <v>3196</v>
      </c>
      <c r="G116" s="110">
        <v>2500000000</v>
      </c>
      <c r="H116" s="110"/>
      <c r="I116" s="94">
        <v>9053841834.6987705</v>
      </c>
      <c r="J116" s="94"/>
      <c r="K116" s="13">
        <v>7600248665.73349</v>
      </c>
      <c r="L116" s="13">
        <v>5845374562.4304504</v>
      </c>
      <c r="M116" s="13">
        <v>3773686076.8578701</v>
      </c>
    </row>
    <row r="117" spans="3:13" s="1" customFormat="1" ht="12.75" customHeight="1" x14ac:dyDescent="0.15">
      <c r="C117" s="61">
        <v>45992</v>
      </c>
      <c r="D117" s="60">
        <v>49218</v>
      </c>
      <c r="E117" s="13">
        <v>106</v>
      </c>
      <c r="F117" s="59">
        <v>3226</v>
      </c>
      <c r="G117" s="110">
        <v>2500000000</v>
      </c>
      <c r="H117" s="110"/>
      <c r="I117" s="94">
        <v>8959213405.3159294</v>
      </c>
      <c r="J117" s="94"/>
      <c r="K117" s="13">
        <v>7508468105.0091801</v>
      </c>
      <c r="L117" s="13">
        <v>5760572556.2969599</v>
      </c>
      <c r="M117" s="13">
        <v>3703694518.0623398</v>
      </c>
    </row>
    <row r="118" spans="3:13" s="1" customFormat="1" ht="12.75" customHeight="1" x14ac:dyDescent="0.15">
      <c r="C118" s="61">
        <v>45992</v>
      </c>
      <c r="D118" s="60">
        <v>49249</v>
      </c>
      <c r="E118" s="13">
        <v>107</v>
      </c>
      <c r="F118" s="59">
        <v>3257</v>
      </c>
      <c r="G118" s="110">
        <v>2500000000</v>
      </c>
      <c r="H118" s="110"/>
      <c r="I118" s="94">
        <v>8864125632.9777508</v>
      </c>
      <c r="J118" s="94"/>
      <c r="K118" s="13">
        <v>7416177925.3433599</v>
      </c>
      <c r="L118" s="13">
        <v>5675296351.0021</v>
      </c>
      <c r="M118" s="13">
        <v>3633412212.1750498</v>
      </c>
    </row>
    <row r="119" spans="3:13" s="1" customFormat="1" ht="12.75" customHeight="1" x14ac:dyDescent="0.15">
      <c r="C119" s="61">
        <v>45992</v>
      </c>
      <c r="D119" s="60">
        <v>49279</v>
      </c>
      <c r="E119" s="13">
        <v>108</v>
      </c>
      <c r="F119" s="59">
        <v>3287</v>
      </c>
      <c r="G119" s="110">
        <v>2500000000</v>
      </c>
      <c r="H119" s="110"/>
      <c r="I119" s="94">
        <v>8770199970.7876396</v>
      </c>
      <c r="J119" s="94"/>
      <c r="K119" s="13">
        <v>7325550964.9149303</v>
      </c>
      <c r="L119" s="13">
        <v>5592145532.1495399</v>
      </c>
      <c r="M119" s="13">
        <v>3565501929.6051502</v>
      </c>
    </row>
    <row r="120" spans="3:13" s="1" customFormat="1" ht="12.75" customHeight="1" x14ac:dyDescent="0.15">
      <c r="C120" s="61">
        <v>45992</v>
      </c>
      <c r="D120" s="60">
        <v>49310</v>
      </c>
      <c r="E120" s="13">
        <v>109</v>
      </c>
      <c r="F120" s="59">
        <v>3318</v>
      </c>
      <c r="G120" s="110">
        <v>0</v>
      </c>
      <c r="H120" s="110"/>
      <c r="I120" s="94">
        <v>8676679620.1406307</v>
      </c>
      <c r="J120" s="94"/>
      <c r="K120" s="13">
        <v>7235143330.5057697</v>
      </c>
      <c r="L120" s="13">
        <v>5509084108.6985703</v>
      </c>
      <c r="M120" s="13">
        <v>3497665176.9995799</v>
      </c>
    </row>
    <row r="121" spans="3:13" s="1" customFormat="1" ht="11.1" customHeight="1" x14ac:dyDescent="0.15">
      <c r="C121" s="61">
        <v>45992</v>
      </c>
      <c r="D121" s="60">
        <v>49341</v>
      </c>
      <c r="E121" s="13">
        <v>110</v>
      </c>
      <c r="F121" s="59">
        <v>3349</v>
      </c>
      <c r="G121" s="110"/>
      <c r="H121" s="110"/>
      <c r="I121" s="94">
        <v>8585072171.1845503</v>
      </c>
      <c r="J121" s="94"/>
      <c r="K121" s="13">
        <v>7146613687.4103098</v>
      </c>
      <c r="L121" s="13">
        <v>5427835330.1560602</v>
      </c>
      <c r="M121" s="13">
        <v>3431485067.7275701</v>
      </c>
    </row>
    <row r="122" spans="3:13" s="1" customFormat="1" ht="11.1" customHeight="1" x14ac:dyDescent="0.15">
      <c r="C122" s="61">
        <v>45992</v>
      </c>
      <c r="D122" s="60">
        <v>49369</v>
      </c>
      <c r="E122" s="13">
        <v>111</v>
      </c>
      <c r="F122" s="59">
        <v>3377</v>
      </c>
      <c r="G122" s="110"/>
      <c r="H122" s="110"/>
      <c r="I122" s="94">
        <v>8492991880.8034201</v>
      </c>
      <c r="J122" s="94"/>
      <c r="K122" s="13">
        <v>7059130136.4619503</v>
      </c>
      <c r="L122" s="13">
        <v>5349074679.0170403</v>
      </c>
      <c r="M122" s="13">
        <v>3368752634.95927</v>
      </c>
    </row>
    <row r="123" spans="3:13" s="1" customFormat="1" ht="11.1" customHeight="1" x14ac:dyDescent="0.15">
      <c r="C123" s="61">
        <v>45992</v>
      </c>
      <c r="D123" s="60">
        <v>49400</v>
      </c>
      <c r="E123" s="13">
        <v>112</v>
      </c>
      <c r="F123" s="59">
        <v>3408</v>
      </c>
      <c r="G123" s="110"/>
      <c r="H123" s="110"/>
      <c r="I123" s="94">
        <v>8400127199.7467003</v>
      </c>
      <c r="J123" s="94"/>
      <c r="K123" s="13">
        <v>6970101796.1720505</v>
      </c>
      <c r="L123" s="13">
        <v>5268180987.4414501</v>
      </c>
      <c r="M123" s="13">
        <v>3303754496.9397998</v>
      </c>
    </row>
    <row r="124" spans="3:13" s="1" customFormat="1" ht="11.1" customHeight="1" x14ac:dyDescent="0.15">
      <c r="C124" s="61">
        <v>45992</v>
      </c>
      <c r="D124" s="60">
        <v>49430</v>
      </c>
      <c r="E124" s="13">
        <v>113</v>
      </c>
      <c r="F124" s="59">
        <v>3438</v>
      </c>
      <c r="G124" s="110"/>
      <c r="H124" s="110"/>
      <c r="I124" s="94">
        <v>8309938920.1704998</v>
      </c>
      <c r="J124" s="94"/>
      <c r="K124" s="13">
        <v>6883949099.1286802</v>
      </c>
      <c r="L124" s="13">
        <v>5190258442.1644001</v>
      </c>
      <c r="M124" s="13">
        <v>3241545691.3482399</v>
      </c>
    </row>
    <row r="125" spans="3:13" s="1" customFormat="1" ht="11.1" customHeight="1" x14ac:dyDescent="0.15">
      <c r="C125" s="61">
        <v>45992</v>
      </c>
      <c r="D125" s="60">
        <v>49461</v>
      </c>
      <c r="E125" s="13">
        <v>114</v>
      </c>
      <c r="F125" s="59">
        <v>3469</v>
      </c>
      <c r="G125" s="110"/>
      <c r="H125" s="110"/>
      <c r="I125" s="94">
        <v>8219713606.1360197</v>
      </c>
      <c r="J125" s="94"/>
      <c r="K125" s="13">
        <v>6797657577.5842304</v>
      </c>
      <c r="L125" s="13">
        <v>5112163200.6956701</v>
      </c>
      <c r="M125" s="13">
        <v>3179248634.6069002</v>
      </c>
    </row>
    <row r="126" spans="3:13" s="1" customFormat="1" ht="11.1" customHeight="1" x14ac:dyDescent="0.15">
      <c r="C126" s="61">
        <v>45992</v>
      </c>
      <c r="D126" s="60">
        <v>49491</v>
      </c>
      <c r="E126" s="13">
        <v>115</v>
      </c>
      <c r="F126" s="59">
        <v>3499</v>
      </c>
      <c r="G126" s="110"/>
      <c r="H126" s="110"/>
      <c r="I126" s="94">
        <v>8130140616.1424799</v>
      </c>
      <c r="J126" s="94"/>
      <c r="K126" s="13">
        <v>6712545079.1462898</v>
      </c>
      <c r="L126" s="13">
        <v>5035729675.3424797</v>
      </c>
      <c r="M126" s="13">
        <v>3118877200.8133702</v>
      </c>
    </row>
    <row r="127" spans="3:13" s="1" customFormat="1" ht="11.1" customHeight="1" x14ac:dyDescent="0.15">
      <c r="C127" s="61">
        <v>45992</v>
      </c>
      <c r="D127" s="60">
        <v>49522</v>
      </c>
      <c r="E127" s="13">
        <v>116</v>
      </c>
      <c r="F127" s="59">
        <v>3530</v>
      </c>
      <c r="G127" s="110"/>
      <c r="H127" s="110"/>
      <c r="I127" s="94">
        <v>8041263320.51441</v>
      </c>
      <c r="J127" s="94"/>
      <c r="K127" s="13">
        <v>6627904178.9125099</v>
      </c>
      <c r="L127" s="13">
        <v>4959586934.7306204</v>
      </c>
      <c r="M127" s="13">
        <v>3058707823.5960002</v>
      </c>
    </row>
    <row r="128" spans="3:13" s="1" customFormat="1" ht="11.1" customHeight="1" x14ac:dyDescent="0.15">
      <c r="C128" s="61">
        <v>45992</v>
      </c>
      <c r="D128" s="60">
        <v>49553</v>
      </c>
      <c r="E128" s="13">
        <v>117</v>
      </c>
      <c r="F128" s="59">
        <v>3561</v>
      </c>
      <c r="G128" s="110"/>
      <c r="H128" s="110"/>
      <c r="I128" s="94">
        <v>7952360322.6687603</v>
      </c>
      <c r="J128" s="94"/>
      <c r="K128" s="13">
        <v>6543509934.6028099</v>
      </c>
      <c r="L128" s="13">
        <v>4883983017.3476601</v>
      </c>
      <c r="M128" s="13">
        <v>2999323093.3933702</v>
      </c>
    </row>
    <row r="129" spans="3:13" s="1" customFormat="1" ht="11.1" customHeight="1" x14ac:dyDescent="0.15">
      <c r="C129" s="61">
        <v>45992</v>
      </c>
      <c r="D129" s="60">
        <v>49583</v>
      </c>
      <c r="E129" s="13">
        <v>118</v>
      </c>
      <c r="F129" s="59">
        <v>3591</v>
      </c>
      <c r="G129" s="110"/>
      <c r="H129" s="110"/>
      <c r="I129" s="94">
        <v>7863460804.3860502</v>
      </c>
      <c r="J129" s="94"/>
      <c r="K129" s="13">
        <v>6459739476.1063299</v>
      </c>
      <c r="L129" s="13">
        <v>4809591035.2332897</v>
      </c>
      <c r="M129" s="13">
        <v>2941530386.76932</v>
      </c>
    </row>
    <row r="130" spans="3:13" s="1" customFormat="1" ht="11.1" customHeight="1" x14ac:dyDescent="0.15">
      <c r="C130" s="61">
        <v>45992</v>
      </c>
      <c r="D130" s="60">
        <v>49614</v>
      </c>
      <c r="E130" s="13">
        <v>119</v>
      </c>
      <c r="F130" s="59">
        <v>3622</v>
      </c>
      <c r="G130" s="110"/>
      <c r="H130" s="110"/>
      <c r="I130" s="94">
        <v>7774798045.1266699</v>
      </c>
      <c r="J130" s="94"/>
      <c r="K130" s="13">
        <v>6376071412.5026798</v>
      </c>
      <c r="L130" s="13">
        <v>4735222731.0357904</v>
      </c>
      <c r="M130" s="13">
        <v>2883780634.2712498</v>
      </c>
    </row>
    <row r="131" spans="3:13" s="1" customFormat="1" ht="11.1" customHeight="1" x14ac:dyDescent="0.15">
      <c r="C131" s="61">
        <v>45992</v>
      </c>
      <c r="D131" s="60">
        <v>49644</v>
      </c>
      <c r="E131" s="13">
        <v>120</v>
      </c>
      <c r="F131" s="59">
        <v>3652</v>
      </c>
      <c r="G131" s="110"/>
      <c r="H131" s="110"/>
      <c r="I131" s="94">
        <v>7687070089.3069601</v>
      </c>
      <c r="J131" s="94"/>
      <c r="K131" s="13">
        <v>6293778536.5436296</v>
      </c>
      <c r="L131" s="13">
        <v>4662603265.9767303</v>
      </c>
      <c r="M131" s="13">
        <v>2827915031.0302901</v>
      </c>
    </row>
    <row r="132" spans="3:13" s="1" customFormat="1" ht="11.1" customHeight="1" x14ac:dyDescent="0.15">
      <c r="C132" s="61">
        <v>45992</v>
      </c>
      <c r="D132" s="60">
        <v>49675</v>
      </c>
      <c r="E132" s="13">
        <v>121</v>
      </c>
      <c r="F132" s="59">
        <v>3683</v>
      </c>
      <c r="G132" s="110"/>
      <c r="H132" s="110"/>
      <c r="I132" s="94">
        <v>7599346049.8619699</v>
      </c>
      <c r="J132" s="94"/>
      <c r="K132" s="13">
        <v>6211401699.0688105</v>
      </c>
      <c r="L132" s="13">
        <v>4589873496.4491997</v>
      </c>
      <c r="M132" s="13">
        <v>2772012780.1634998</v>
      </c>
    </row>
    <row r="133" spans="3:13" s="1" customFormat="1" ht="11.1" customHeight="1" x14ac:dyDescent="0.15">
      <c r="C133" s="61">
        <v>45992</v>
      </c>
      <c r="D133" s="60">
        <v>49706</v>
      </c>
      <c r="E133" s="13">
        <v>122</v>
      </c>
      <c r="F133" s="59">
        <v>3714</v>
      </c>
      <c r="G133" s="110"/>
      <c r="H133" s="110"/>
      <c r="I133" s="94">
        <v>7512414844.3412399</v>
      </c>
      <c r="J133" s="94"/>
      <c r="K133" s="13">
        <v>6129933122.5639496</v>
      </c>
      <c r="L133" s="13">
        <v>4518152949.6859198</v>
      </c>
      <c r="M133" s="13">
        <v>2717140279.3369098</v>
      </c>
    </row>
    <row r="134" spans="3:13" s="1" customFormat="1" ht="11.1" customHeight="1" x14ac:dyDescent="0.15">
      <c r="C134" s="61">
        <v>45992</v>
      </c>
      <c r="D134" s="60">
        <v>49735</v>
      </c>
      <c r="E134" s="13">
        <v>123</v>
      </c>
      <c r="F134" s="59">
        <v>3743</v>
      </c>
      <c r="G134" s="110"/>
      <c r="H134" s="110"/>
      <c r="I134" s="94">
        <v>7424691466.8280201</v>
      </c>
      <c r="J134" s="94"/>
      <c r="K134" s="13">
        <v>6048740139.9723501</v>
      </c>
      <c r="L134" s="13">
        <v>4447700768.5309496</v>
      </c>
      <c r="M134" s="13">
        <v>2664171882.0907798</v>
      </c>
    </row>
    <row r="135" spans="3:13" s="1" customFormat="1" ht="11.1" customHeight="1" x14ac:dyDescent="0.15">
      <c r="C135" s="61">
        <v>45992</v>
      </c>
      <c r="D135" s="60">
        <v>49766</v>
      </c>
      <c r="E135" s="13">
        <v>124</v>
      </c>
      <c r="F135" s="59">
        <v>3774</v>
      </c>
      <c r="G135" s="110"/>
      <c r="H135" s="110"/>
      <c r="I135" s="94">
        <v>7338280706.45403</v>
      </c>
      <c r="J135" s="94"/>
      <c r="K135" s="13">
        <v>5968203396.7254496</v>
      </c>
      <c r="L135" s="13">
        <v>4377320462.7534199</v>
      </c>
      <c r="M135" s="13">
        <v>2610908434.2362199</v>
      </c>
    </row>
    <row r="136" spans="3:13" s="1" customFormat="1" ht="11.1" customHeight="1" x14ac:dyDescent="0.15">
      <c r="C136" s="61">
        <v>45992</v>
      </c>
      <c r="D136" s="60">
        <v>49796</v>
      </c>
      <c r="E136" s="13">
        <v>125</v>
      </c>
      <c r="F136" s="59">
        <v>3804</v>
      </c>
      <c r="G136" s="110"/>
      <c r="H136" s="110"/>
      <c r="I136" s="94">
        <v>7251028427.26194</v>
      </c>
      <c r="J136" s="94"/>
      <c r="K136" s="13">
        <v>5887561586.9973698</v>
      </c>
      <c r="L136" s="13">
        <v>4307546330.8583403</v>
      </c>
      <c r="M136" s="13">
        <v>2558758742.67032</v>
      </c>
    </row>
    <row r="137" spans="3:13" s="1" customFormat="1" ht="11.1" customHeight="1" x14ac:dyDescent="0.15">
      <c r="C137" s="61">
        <v>45992</v>
      </c>
      <c r="D137" s="60">
        <v>49827</v>
      </c>
      <c r="E137" s="13">
        <v>126</v>
      </c>
      <c r="F137" s="59">
        <v>3835</v>
      </c>
      <c r="G137" s="110"/>
      <c r="H137" s="110"/>
      <c r="I137" s="94">
        <v>7164344109.8505201</v>
      </c>
      <c r="J137" s="94"/>
      <c r="K137" s="13">
        <v>5807310827.8401804</v>
      </c>
      <c r="L137" s="13">
        <v>4238026409.4640098</v>
      </c>
      <c r="M137" s="13">
        <v>2506799852.82761</v>
      </c>
    </row>
    <row r="138" spans="3:13" s="1" customFormat="1" ht="11.1" customHeight="1" x14ac:dyDescent="0.15">
      <c r="C138" s="61">
        <v>45992</v>
      </c>
      <c r="D138" s="60">
        <v>49857</v>
      </c>
      <c r="E138" s="13">
        <v>127</v>
      </c>
      <c r="F138" s="59">
        <v>3865</v>
      </c>
      <c r="G138" s="110"/>
      <c r="H138" s="110"/>
      <c r="I138" s="94">
        <v>7078804294.47365</v>
      </c>
      <c r="J138" s="94"/>
      <c r="K138" s="13">
        <v>5728555176.0262604</v>
      </c>
      <c r="L138" s="13">
        <v>4170263095.8453898</v>
      </c>
      <c r="M138" s="13">
        <v>2456606180.3993301</v>
      </c>
    </row>
    <row r="139" spans="3:13" s="1" customFormat="1" ht="11.1" customHeight="1" x14ac:dyDescent="0.15">
      <c r="C139" s="61">
        <v>45992</v>
      </c>
      <c r="D139" s="60">
        <v>49888</v>
      </c>
      <c r="E139" s="13">
        <v>128</v>
      </c>
      <c r="F139" s="59">
        <v>3896</v>
      </c>
      <c r="G139" s="110"/>
      <c r="H139" s="110"/>
      <c r="I139" s="94">
        <v>6994154381.3651104</v>
      </c>
      <c r="J139" s="94"/>
      <c r="K139" s="13">
        <v>5650451974.8267803</v>
      </c>
      <c r="L139" s="13">
        <v>4102944433.4315701</v>
      </c>
      <c r="M139" s="13">
        <v>2406713201.2897801</v>
      </c>
    </row>
    <row r="140" spans="3:13" s="1" customFormat="1" ht="11.1" customHeight="1" x14ac:dyDescent="0.15">
      <c r="C140" s="61">
        <v>45992</v>
      </c>
      <c r="D140" s="60">
        <v>49919</v>
      </c>
      <c r="E140" s="13">
        <v>129</v>
      </c>
      <c r="F140" s="59">
        <v>3927</v>
      </c>
      <c r="G140" s="110"/>
      <c r="H140" s="110"/>
      <c r="I140" s="94">
        <v>6909192247.4000597</v>
      </c>
      <c r="J140" s="94"/>
      <c r="K140" s="13">
        <v>5572345422.2789898</v>
      </c>
      <c r="L140" s="13">
        <v>4035938781.3019099</v>
      </c>
      <c r="M140" s="13">
        <v>2357381627.4833498</v>
      </c>
    </row>
    <row r="141" spans="3:13" s="1" customFormat="1" ht="11.1" customHeight="1" x14ac:dyDescent="0.15">
      <c r="C141" s="61">
        <v>45992</v>
      </c>
      <c r="D141" s="60">
        <v>49949</v>
      </c>
      <c r="E141" s="13">
        <v>130</v>
      </c>
      <c r="F141" s="59">
        <v>3957</v>
      </c>
      <c r="G141" s="110"/>
      <c r="H141" s="110"/>
      <c r="I141" s="94">
        <v>6824727558.1429501</v>
      </c>
      <c r="J141" s="94"/>
      <c r="K141" s="13">
        <v>5495188978.99331</v>
      </c>
      <c r="L141" s="13">
        <v>3970259922.4333301</v>
      </c>
      <c r="M141" s="13">
        <v>2309512662.2983699</v>
      </c>
    </row>
    <row r="142" spans="3:13" s="1" customFormat="1" ht="11.1" customHeight="1" x14ac:dyDescent="0.15">
      <c r="C142" s="61">
        <v>45992</v>
      </c>
      <c r="D142" s="60">
        <v>49980</v>
      </c>
      <c r="E142" s="13">
        <v>131</v>
      </c>
      <c r="F142" s="59">
        <v>3988</v>
      </c>
      <c r="G142" s="110"/>
      <c r="H142" s="110"/>
      <c r="I142" s="94">
        <v>6741548871.5413599</v>
      </c>
      <c r="J142" s="94"/>
      <c r="K142" s="13">
        <v>5419007842.2059097</v>
      </c>
      <c r="L142" s="13">
        <v>3905262038.4679198</v>
      </c>
      <c r="M142" s="13">
        <v>2262081288.1152501</v>
      </c>
    </row>
    <row r="143" spans="3:13" s="1" customFormat="1" ht="11.1" customHeight="1" x14ac:dyDescent="0.15">
      <c r="C143" s="61">
        <v>45992</v>
      </c>
      <c r="D143" s="60">
        <v>50010</v>
      </c>
      <c r="E143" s="13">
        <v>132</v>
      </c>
      <c r="F143" s="59">
        <v>4018</v>
      </c>
      <c r="G143" s="110"/>
      <c r="H143" s="110"/>
      <c r="I143" s="94">
        <v>6657960045.7732601</v>
      </c>
      <c r="J143" s="94"/>
      <c r="K143" s="13">
        <v>5343032763.9299498</v>
      </c>
      <c r="L143" s="13">
        <v>3841032704.2348499</v>
      </c>
      <c r="M143" s="13">
        <v>2215756927.8597498</v>
      </c>
    </row>
    <row r="144" spans="3:13" s="1" customFormat="1" ht="11.1" customHeight="1" x14ac:dyDescent="0.15">
      <c r="C144" s="61">
        <v>45992</v>
      </c>
      <c r="D144" s="60">
        <v>50041</v>
      </c>
      <c r="E144" s="13">
        <v>133</v>
      </c>
      <c r="F144" s="59">
        <v>4049</v>
      </c>
      <c r="G144" s="110"/>
      <c r="H144" s="110"/>
      <c r="I144" s="94">
        <v>6575733343.2797604</v>
      </c>
      <c r="J144" s="94"/>
      <c r="K144" s="13">
        <v>5268095330.4777098</v>
      </c>
      <c r="L144" s="13">
        <v>3777529684.4959998</v>
      </c>
      <c r="M144" s="13">
        <v>2169894486.2311101</v>
      </c>
    </row>
    <row r="145" spans="3:13" s="1" customFormat="1" ht="11.1" customHeight="1" x14ac:dyDescent="0.15">
      <c r="C145" s="61">
        <v>45992</v>
      </c>
      <c r="D145" s="60">
        <v>50072</v>
      </c>
      <c r="E145" s="13">
        <v>134</v>
      </c>
      <c r="F145" s="59">
        <v>4080</v>
      </c>
      <c r="G145" s="110"/>
      <c r="H145" s="110"/>
      <c r="I145" s="94">
        <v>6493119399.43853</v>
      </c>
      <c r="J145" s="94"/>
      <c r="K145" s="13">
        <v>5193087016.6877604</v>
      </c>
      <c r="L145" s="13">
        <v>3714274127.8037601</v>
      </c>
      <c r="M145" s="13">
        <v>2124522345.1767001</v>
      </c>
    </row>
    <row r="146" spans="3:13" s="1" customFormat="1" ht="11.1" customHeight="1" x14ac:dyDescent="0.15">
      <c r="C146" s="61">
        <v>45992</v>
      </c>
      <c r="D146" s="60">
        <v>50100</v>
      </c>
      <c r="E146" s="13">
        <v>135</v>
      </c>
      <c r="F146" s="59">
        <v>4108</v>
      </c>
      <c r="G146" s="110"/>
      <c r="H146" s="110"/>
      <c r="I146" s="94">
        <v>6411401895.9172096</v>
      </c>
      <c r="J146" s="94"/>
      <c r="K146" s="13">
        <v>5119874730.55935</v>
      </c>
      <c r="L146" s="13">
        <v>3653497417.0538602</v>
      </c>
      <c r="M146" s="13">
        <v>2081762427.35746</v>
      </c>
    </row>
    <row r="147" spans="3:13" s="1" customFormat="1" ht="11.1" customHeight="1" x14ac:dyDescent="0.15">
      <c r="C147" s="61">
        <v>45992</v>
      </c>
      <c r="D147" s="60">
        <v>50131</v>
      </c>
      <c r="E147" s="13">
        <v>136</v>
      </c>
      <c r="F147" s="59">
        <v>4139</v>
      </c>
      <c r="G147" s="110"/>
      <c r="H147" s="110"/>
      <c r="I147" s="94">
        <v>6330070321.0430698</v>
      </c>
      <c r="J147" s="94"/>
      <c r="K147" s="13">
        <v>5046353240.5086403</v>
      </c>
      <c r="L147" s="13">
        <v>3591874962.3320398</v>
      </c>
      <c r="M147" s="13">
        <v>2037981281.48594</v>
      </c>
    </row>
    <row r="148" spans="3:13" s="1" customFormat="1" ht="11.1" customHeight="1" x14ac:dyDescent="0.15">
      <c r="C148" s="61">
        <v>45992</v>
      </c>
      <c r="D148" s="60">
        <v>50161</v>
      </c>
      <c r="E148" s="13">
        <v>137</v>
      </c>
      <c r="F148" s="59">
        <v>4169</v>
      </c>
      <c r="G148" s="110"/>
      <c r="H148" s="110"/>
      <c r="I148" s="94">
        <v>6249034825.4275398</v>
      </c>
      <c r="J148" s="94"/>
      <c r="K148" s="13">
        <v>4973574391.1922798</v>
      </c>
      <c r="L148" s="13">
        <v>3531359630.0924802</v>
      </c>
      <c r="M148" s="13">
        <v>1995432366.0518401</v>
      </c>
    </row>
    <row r="149" spans="3:13" s="1" customFormat="1" ht="11.1" customHeight="1" x14ac:dyDescent="0.15">
      <c r="C149" s="61">
        <v>45992</v>
      </c>
      <c r="D149" s="60">
        <v>50192</v>
      </c>
      <c r="E149" s="13">
        <v>138</v>
      </c>
      <c r="F149" s="59">
        <v>4200</v>
      </c>
      <c r="G149" s="110"/>
      <c r="H149" s="110"/>
      <c r="I149" s="94">
        <v>6167882139.25214</v>
      </c>
      <c r="J149" s="94"/>
      <c r="K149" s="13">
        <v>4900659386.8734703</v>
      </c>
      <c r="L149" s="13">
        <v>3470738882.31283</v>
      </c>
      <c r="M149" s="13">
        <v>1952871309.4757199</v>
      </c>
    </row>
    <row r="150" spans="3:13" s="1" customFormat="1" ht="11.1" customHeight="1" x14ac:dyDescent="0.15">
      <c r="C150" s="61">
        <v>45992</v>
      </c>
      <c r="D150" s="60">
        <v>50222</v>
      </c>
      <c r="E150" s="13">
        <v>139</v>
      </c>
      <c r="F150" s="59">
        <v>4230</v>
      </c>
      <c r="G150" s="110"/>
      <c r="H150" s="110"/>
      <c r="I150" s="94">
        <v>6087706895.8706198</v>
      </c>
      <c r="J150" s="94"/>
      <c r="K150" s="13">
        <v>4829017141.2835703</v>
      </c>
      <c r="L150" s="13">
        <v>3411582962.81603</v>
      </c>
      <c r="M150" s="13">
        <v>1911717449.38993</v>
      </c>
    </row>
    <row r="151" spans="3:13" s="1" customFormat="1" ht="11.1" customHeight="1" x14ac:dyDescent="0.15">
      <c r="C151" s="61">
        <v>45992</v>
      </c>
      <c r="D151" s="60">
        <v>50253</v>
      </c>
      <c r="E151" s="13">
        <v>140</v>
      </c>
      <c r="F151" s="59">
        <v>4261</v>
      </c>
      <c r="G151" s="110"/>
      <c r="H151" s="110"/>
      <c r="I151" s="94">
        <v>6007297873.5726404</v>
      </c>
      <c r="J151" s="94"/>
      <c r="K151" s="13">
        <v>4757151240.1600599</v>
      </c>
      <c r="L151" s="13">
        <v>3352264219.3145399</v>
      </c>
      <c r="M151" s="13">
        <v>1870521173.1155601</v>
      </c>
    </row>
    <row r="152" spans="3:13" s="1" customFormat="1" ht="11.1" customHeight="1" x14ac:dyDescent="0.15">
      <c r="C152" s="61">
        <v>45992</v>
      </c>
      <c r="D152" s="60">
        <v>50284</v>
      </c>
      <c r="E152" s="13">
        <v>141</v>
      </c>
      <c r="F152" s="59">
        <v>4292</v>
      </c>
      <c r="G152" s="110"/>
      <c r="H152" s="110"/>
      <c r="I152" s="94">
        <v>5927684067.5756397</v>
      </c>
      <c r="J152" s="94"/>
      <c r="K152" s="13">
        <v>4686143887.3591995</v>
      </c>
      <c r="L152" s="13">
        <v>3293828591.8624001</v>
      </c>
      <c r="M152" s="13">
        <v>1830130258.7778499</v>
      </c>
    </row>
    <row r="153" spans="3:13" s="1" customFormat="1" ht="11.1" customHeight="1" x14ac:dyDescent="0.15">
      <c r="C153" s="61">
        <v>45992</v>
      </c>
      <c r="D153" s="60">
        <v>50314</v>
      </c>
      <c r="E153" s="13">
        <v>142</v>
      </c>
      <c r="F153" s="59">
        <v>4322</v>
      </c>
      <c r="G153" s="110"/>
      <c r="H153" s="110"/>
      <c r="I153" s="94">
        <v>5848210259.6212702</v>
      </c>
      <c r="J153" s="94"/>
      <c r="K153" s="13">
        <v>4615726948.7527103</v>
      </c>
      <c r="L153" s="13">
        <v>3236348282.6021199</v>
      </c>
      <c r="M153" s="13">
        <v>1790821675.8551099</v>
      </c>
    </row>
    <row r="154" spans="3:13" s="1" customFormat="1" ht="11.1" customHeight="1" x14ac:dyDescent="0.15">
      <c r="C154" s="61">
        <v>45992</v>
      </c>
      <c r="D154" s="60">
        <v>50345</v>
      </c>
      <c r="E154" s="13">
        <v>143</v>
      </c>
      <c r="F154" s="59">
        <v>4353</v>
      </c>
      <c r="G154" s="110"/>
      <c r="H154" s="110"/>
      <c r="I154" s="94">
        <v>5769120274.3351202</v>
      </c>
      <c r="J154" s="94"/>
      <c r="K154" s="13">
        <v>4545582070.78936</v>
      </c>
      <c r="L154" s="13">
        <v>3179060106.8878899</v>
      </c>
      <c r="M154" s="13">
        <v>1751670631.8943</v>
      </c>
    </row>
    <row r="155" spans="3:13" s="1" customFormat="1" ht="11.1" customHeight="1" x14ac:dyDescent="0.15">
      <c r="C155" s="61">
        <v>45992</v>
      </c>
      <c r="D155" s="60">
        <v>50375</v>
      </c>
      <c r="E155" s="13">
        <v>144</v>
      </c>
      <c r="F155" s="59">
        <v>4383</v>
      </c>
      <c r="G155" s="110"/>
      <c r="H155" s="110"/>
      <c r="I155" s="94">
        <v>5690472563.08603</v>
      </c>
      <c r="J155" s="94"/>
      <c r="K155" s="13">
        <v>4476254846.8249502</v>
      </c>
      <c r="L155" s="13">
        <v>3122869293.9043102</v>
      </c>
      <c r="M155" s="13">
        <v>1713655820.48753</v>
      </c>
    </row>
    <row r="156" spans="3:13" s="1" customFormat="1" ht="11.1" customHeight="1" x14ac:dyDescent="0.15">
      <c r="C156" s="61">
        <v>45992</v>
      </c>
      <c r="D156" s="60">
        <v>50406</v>
      </c>
      <c r="E156" s="13">
        <v>145</v>
      </c>
      <c r="F156" s="59">
        <v>4414</v>
      </c>
      <c r="G156" s="110"/>
      <c r="H156" s="110"/>
      <c r="I156" s="94">
        <v>5611867112.7953901</v>
      </c>
      <c r="J156" s="94"/>
      <c r="K156" s="13">
        <v>4406934829.4899101</v>
      </c>
      <c r="L156" s="13">
        <v>3066688920.7384601</v>
      </c>
      <c r="M156" s="13">
        <v>1675699487.0283401</v>
      </c>
    </row>
    <row r="157" spans="3:13" s="1" customFormat="1" ht="11.1" customHeight="1" x14ac:dyDescent="0.15">
      <c r="C157" s="61">
        <v>45992</v>
      </c>
      <c r="D157" s="60">
        <v>50437</v>
      </c>
      <c r="E157" s="13">
        <v>146</v>
      </c>
      <c r="F157" s="59">
        <v>4445</v>
      </c>
      <c r="G157" s="110"/>
      <c r="H157" s="110"/>
      <c r="I157" s="94">
        <v>5534127626.6152802</v>
      </c>
      <c r="J157" s="94"/>
      <c r="K157" s="13">
        <v>4338515957.51085</v>
      </c>
      <c r="L157" s="13">
        <v>3011399598.0827599</v>
      </c>
      <c r="M157" s="13">
        <v>1638518767.7599101</v>
      </c>
    </row>
    <row r="158" spans="3:13" s="1" customFormat="1" ht="11.1" customHeight="1" x14ac:dyDescent="0.15">
      <c r="C158" s="61">
        <v>45992</v>
      </c>
      <c r="D158" s="60">
        <v>50465</v>
      </c>
      <c r="E158" s="13">
        <v>147</v>
      </c>
      <c r="F158" s="59">
        <v>4473</v>
      </c>
      <c r="G158" s="110"/>
      <c r="H158" s="110"/>
      <c r="I158" s="94">
        <v>5456783404.5703802</v>
      </c>
      <c r="J158" s="94"/>
      <c r="K158" s="13">
        <v>4271327456.57306</v>
      </c>
      <c r="L158" s="13">
        <v>2957952342.3221898</v>
      </c>
      <c r="M158" s="13">
        <v>1603279412.2271399</v>
      </c>
    </row>
    <row r="159" spans="3:13" s="1" customFormat="1" ht="11.1" customHeight="1" x14ac:dyDescent="0.15">
      <c r="C159" s="61">
        <v>45992</v>
      </c>
      <c r="D159" s="60">
        <v>50496</v>
      </c>
      <c r="E159" s="13">
        <v>148</v>
      </c>
      <c r="F159" s="59">
        <v>4504</v>
      </c>
      <c r="G159" s="110"/>
      <c r="H159" s="110"/>
      <c r="I159" s="94">
        <v>5379382558.8670797</v>
      </c>
      <c r="J159" s="94"/>
      <c r="K159" s="13">
        <v>4203599786.3568902</v>
      </c>
      <c r="L159" s="13">
        <v>2903646610.4997401</v>
      </c>
      <c r="M159" s="13">
        <v>1567178345.4658799</v>
      </c>
    </row>
    <row r="160" spans="3:13" s="1" customFormat="1" ht="11.1" customHeight="1" x14ac:dyDescent="0.15">
      <c r="C160" s="61">
        <v>45992</v>
      </c>
      <c r="D160" s="60">
        <v>50526</v>
      </c>
      <c r="E160" s="13">
        <v>149</v>
      </c>
      <c r="F160" s="59">
        <v>4534</v>
      </c>
      <c r="G160" s="110"/>
      <c r="H160" s="110"/>
      <c r="I160" s="94">
        <v>5302767537.9556398</v>
      </c>
      <c r="J160" s="94"/>
      <c r="K160" s="13">
        <v>4136929121.0695</v>
      </c>
      <c r="L160" s="13">
        <v>2850560385.1617599</v>
      </c>
      <c r="M160" s="13">
        <v>1532219523.16905</v>
      </c>
    </row>
    <row r="161" spans="3:13" s="1" customFormat="1" ht="11.1" customHeight="1" x14ac:dyDescent="0.15">
      <c r="C161" s="61">
        <v>45992</v>
      </c>
      <c r="D161" s="60">
        <v>50557</v>
      </c>
      <c r="E161" s="13">
        <v>150</v>
      </c>
      <c r="F161" s="59">
        <v>4565</v>
      </c>
      <c r="G161" s="110"/>
      <c r="H161" s="110"/>
      <c r="I161" s="94">
        <v>5225847682.85707</v>
      </c>
      <c r="J161" s="94"/>
      <c r="K161" s="13">
        <v>4070005699.5751901</v>
      </c>
      <c r="L161" s="13">
        <v>2797314364.9337401</v>
      </c>
      <c r="M161" s="13">
        <v>1497230417.10532</v>
      </c>
    </row>
    <row r="162" spans="3:13" s="1" customFormat="1" ht="11.1" customHeight="1" x14ac:dyDescent="0.15">
      <c r="C162" s="61">
        <v>45992</v>
      </c>
      <c r="D162" s="60">
        <v>50587</v>
      </c>
      <c r="E162" s="13">
        <v>151</v>
      </c>
      <c r="F162" s="59">
        <v>4595</v>
      </c>
      <c r="G162" s="110"/>
      <c r="H162" s="110"/>
      <c r="I162" s="94">
        <v>5149660832.3319902</v>
      </c>
      <c r="J162" s="94"/>
      <c r="K162" s="13">
        <v>4004086555.4053302</v>
      </c>
      <c r="L162" s="13">
        <v>2745234716.6392298</v>
      </c>
      <c r="M162" s="13">
        <v>1463332208.8166201</v>
      </c>
    </row>
    <row r="163" spans="3:13" s="1" customFormat="1" ht="11.1" customHeight="1" x14ac:dyDescent="0.15">
      <c r="C163" s="61">
        <v>45992</v>
      </c>
      <c r="D163" s="60">
        <v>50618</v>
      </c>
      <c r="E163" s="13">
        <v>152</v>
      </c>
      <c r="F163" s="59">
        <v>4626</v>
      </c>
      <c r="G163" s="110"/>
      <c r="H163" s="110"/>
      <c r="I163" s="94">
        <v>5074591330.3889103</v>
      </c>
      <c r="J163" s="94"/>
      <c r="K163" s="13">
        <v>3939024506.3568001</v>
      </c>
      <c r="L163" s="13">
        <v>2693759388.12571</v>
      </c>
      <c r="M163" s="13">
        <v>1429811777.3777699</v>
      </c>
    </row>
    <row r="164" spans="3:13" s="1" customFormat="1" ht="11.1" customHeight="1" x14ac:dyDescent="0.15">
      <c r="C164" s="61">
        <v>45992</v>
      </c>
      <c r="D164" s="60">
        <v>50649</v>
      </c>
      <c r="E164" s="13">
        <v>153</v>
      </c>
      <c r="F164" s="59">
        <v>4657</v>
      </c>
      <c r="G164" s="110"/>
      <c r="H164" s="110"/>
      <c r="I164" s="94">
        <v>4999601788.8800898</v>
      </c>
      <c r="J164" s="94"/>
      <c r="K164" s="13">
        <v>3874233600.9993701</v>
      </c>
      <c r="L164" s="13">
        <v>2642713082.42312</v>
      </c>
      <c r="M164" s="13">
        <v>1396775803.6854401</v>
      </c>
    </row>
    <row r="165" spans="3:13" s="1" customFormat="1" ht="11.1" customHeight="1" x14ac:dyDescent="0.15">
      <c r="C165" s="61">
        <v>45992</v>
      </c>
      <c r="D165" s="60">
        <v>50679</v>
      </c>
      <c r="E165" s="13">
        <v>154</v>
      </c>
      <c r="F165" s="59">
        <v>4687</v>
      </c>
      <c r="G165" s="110"/>
      <c r="H165" s="110"/>
      <c r="I165" s="94">
        <v>4925540191.7904701</v>
      </c>
      <c r="J165" s="94"/>
      <c r="K165" s="13">
        <v>3810577652.9398198</v>
      </c>
      <c r="L165" s="13">
        <v>2592894190.9471102</v>
      </c>
      <c r="M165" s="13">
        <v>1364826878.3133299</v>
      </c>
    </row>
    <row r="166" spans="3:13" s="1" customFormat="1" ht="11.1" customHeight="1" x14ac:dyDescent="0.15">
      <c r="C166" s="61">
        <v>45992</v>
      </c>
      <c r="D166" s="60">
        <v>50710</v>
      </c>
      <c r="E166" s="13">
        <v>155</v>
      </c>
      <c r="F166" s="59">
        <v>4718</v>
      </c>
      <c r="G166" s="110"/>
      <c r="H166" s="110"/>
      <c r="I166" s="94">
        <v>4851945054.4369202</v>
      </c>
      <c r="J166" s="94"/>
      <c r="K166" s="13">
        <v>3747275314.5674901</v>
      </c>
      <c r="L166" s="13">
        <v>2543335619.07585</v>
      </c>
      <c r="M166" s="13">
        <v>1333070338.00177</v>
      </c>
    </row>
    <row r="167" spans="3:13" s="1" customFormat="1" ht="11.1" customHeight="1" x14ac:dyDescent="0.15">
      <c r="C167" s="61">
        <v>45992</v>
      </c>
      <c r="D167" s="60">
        <v>50740</v>
      </c>
      <c r="E167" s="13">
        <v>156</v>
      </c>
      <c r="F167" s="59">
        <v>4748</v>
      </c>
      <c r="G167" s="110"/>
      <c r="H167" s="110"/>
      <c r="I167" s="94">
        <v>4778439206.7543697</v>
      </c>
      <c r="J167" s="94"/>
      <c r="K167" s="13">
        <v>3684447338.2986798</v>
      </c>
      <c r="L167" s="13">
        <v>2494538391.7016702</v>
      </c>
      <c r="M167" s="13">
        <v>1302133965.06704</v>
      </c>
    </row>
    <row r="168" spans="3:13" s="1" customFormat="1" ht="11.1" customHeight="1" x14ac:dyDescent="0.15">
      <c r="C168" s="61">
        <v>45992</v>
      </c>
      <c r="D168" s="60">
        <v>50771</v>
      </c>
      <c r="E168" s="13">
        <v>157</v>
      </c>
      <c r="F168" s="59">
        <v>4779</v>
      </c>
      <c r="G168" s="110"/>
      <c r="H168" s="110"/>
      <c r="I168" s="94">
        <v>4705200120.4946003</v>
      </c>
      <c r="J168" s="94"/>
      <c r="K168" s="13">
        <v>3621822538.0998902</v>
      </c>
      <c r="L168" s="13">
        <v>2445902261.2112298</v>
      </c>
      <c r="M168" s="13">
        <v>1271338482.9414501</v>
      </c>
    </row>
    <row r="169" spans="3:13" s="1" customFormat="1" ht="11.1" customHeight="1" x14ac:dyDescent="0.15">
      <c r="C169" s="61">
        <v>45992</v>
      </c>
      <c r="D169" s="60">
        <v>50802</v>
      </c>
      <c r="E169" s="13">
        <v>158</v>
      </c>
      <c r="F169" s="59">
        <v>4810</v>
      </c>
      <c r="G169" s="110"/>
      <c r="H169" s="110"/>
      <c r="I169" s="94">
        <v>4632523348.71525</v>
      </c>
      <c r="J169" s="94"/>
      <c r="K169" s="13">
        <v>3559831678.3769999</v>
      </c>
      <c r="L169" s="13">
        <v>2397924405.86973</v>
      </c>
      <c r="M169" s="13">
        <v>1241121223.05283</v>
      </c>
    </row>
    <row r="170" spans="3:13" s="1" customFormat="1" ht="11.1" customHeight="1" x14ac:dyDescent="0.15">
      <c r="C170" s="61">
        <v>45992</v>
      </c>
      <c r="D170" s="60">
        <v>50830</v>
      </c>
      <c r="E170" s="13">
        <v>159</v>
      </c>
      <c r="F170" s="59">
        <v>4838</v>
      </c>
      <c r="G170" s="110"/>
      <c r="H170" s="110"/>
      <c r="I170" s="94">
        <v>4560210837.9121704</v>
      </c>
      <c r="J170" s="94"/>
      <c r="K170" s="13">
        <v>3498894856.8617101</v>
      </c>
      <c r="L170" s="13">
        <v>2351462366.6150599</v>
      </c>
      <c r="M170" s="13">
        <v>1212416276.1784101</v>
      </c>
    </row>
    <row r="171" spans="3:13" s="1" customFormat="1" ht="11.1" customHeight="1" x14ac:dyDescent="0.15">
      <c r="C171" s="61">
        <v>45992</v>
      </c>
      <c r="D171" s="60">
        <v>50861</v>
      </c>
      <c r="E171" s="13">
        <v>160</v>
      </c>
      <c r="F171" s="59">
        <v>4869</v>
      </c>
      <c r="G171" s="110"/>
      <c r="H171" s="110"/>
      <c r="I171" s="94">
        <v>4488375709.9240704</v>
      </c>
      <c r="J171" s="94"/>
      <c r="K171" s="13">
        <v>3437937300.8534999</v>
      </c>
      <c r="L171" s="13">
        <v>2304619251.9795299</v>
      </c>
      <c r="M171" s="13">
        <v>1183230975.58565</v>
      </c>
    </row>
    <row r="172" spans="3:13" s="1" customFormat="1" ht="11.1" customHeight="1" x14ac:dyDescent="0.15">
      <c r="C172" s="61">
        <v>45992</v>
      </c>
      <c r="D172" s="60">
        <v>50891</v>
      </c>
      <c r="E172" s="13">
        <v>161</v>
      </c>
      <c r="F172" s="59">
        <v>4899</v>
      </c>
      <c r="G172" s="110"/>
      <c r="H172" s="110"/>
      <c r="I172" s="94">
        <v>4416253432.8144999</v>
      </c>
      <c r="J172" s="94"/>
      <c r="K172" s="13">
        <v>3377141805.9063802</v>
      </c>
      <c r="L172" s="13">
        <v>2258293049.1814599</v>
      </c>
      <c r="M172" s="13">
        <v>1154693513.62112</v>
      </c>
    </row>
    <row r="173" spans="3:13" s="1" customFormat="1" ht="11.1" customHeight="1" x14ac:dyDescent="0.15">
      <c r="C173" s="61">
        <v>45992</v>
      </c>
      <c r="D173" s="60">
        <v>50922</v>
      </c>
      <c r="E173" s="13">
        <v>162</v>
      </c>
      <c r="F173" s="59">
        <v>4930</v>
      </c>
      <c r="G173" s="110"/>
      <c r="H173" s="110"/>
      <c r="I173" s="94">
        <v>4345131525.6403799</v>
      </c>
      <c r="J173" s="94"/>
      <c r="K173" s="13">
        <v>3317118717.8896098</v>
      </c>
      <c r="L173" s="13">
        <v>2212514413.7212</v>
      </c>
      <c r="M173" s="13">
        <v>1126494709.99088</v>
      </c>
    </row>
    <row r="174" spans="3:13" s="1" customFormat="1" ht="11.1" customHeight="1" x14ac:dyDescent="0.15">
      <c r="C174" s="61">
        <v>45992</v>
      </c>
      <c r="D174" s="60">
        <v>50952</v>
      </c>
      <c r="E174" s="13">
        <v>163</v>
      </c>
      <c r="F174" s="59">
        <v>4960</v>
      </c>
      <c r="G174" s="110"/>
      <c r="H174" s="110"/>
      <c r="I174" s="94">
        <v>4274208387.3502998</v>
      </c>
      <c r="J174" s="94"/>
      <c r="K174" s="13">
        <v>3257619384.5472898</v>
      </c>
      <c r="L174" s="13">
        <v>2167480513.0546899</v>
      </c>
      <c r="M174" s="13">
        <v>1099042110.5392301</v>
      </c>
    </row>
    <row r="175" spans="3:13" s="1" customFormat="1" ht="11.1" customHeight="1" x14ac:dyDescent="0.15">
      <c r="C175" s="61">
        <v>45992</v>
      </c>
      <c r="D175" s="60">
        <v>50983</v>
      </c>
      <c r="E175" s="13">
        <v>164</v>
      </c>
      <c r="F175" s="59">
        <v>4991</v>
      </c>
      <c r="G175" s="110"/>
      <c r="H175" s="110"/>
      <c r="I175" s="94">
        <v>4203251396.9125199</v>
      </c>
      <c r="J175" s="94"/>
      <c r="K175" s="13">
        <v>3198105552.7776198</v>
      </c>
      <c r="L175" s="13">
        <v>2122470913.3052399</v>
      </c>
      <c r="M175" s="13">
        <v>1071661178.16995</v>
      </c>
    </row>
    <row r="176" spans="3:13" s="1" customFormat="1" ht="11.1" customHeight="1" x14ac:dyDescent="0.15">
      <c r="C176" s="61">
        <v>45992</v>
      </c>
      <c r="D176" s="60">
        <v>51014</v>
      </c>
      <c r="E176" s="13">
        <v>165</v>
      </c>
      <c r="F176" s="59">
        <v>5022</v>
      </c>
      <c r="G176" s="110"/>
      <c r="H176" s="110"/>
      <c r="I176" s="94">
        <v>4133007746.2702899</v>
      </c>
      <c r="J176" s="94"/>
      <c r="K176" s="13">
        <v>3139326064.1538801</v>
      </c>
      <c r="L176" s="13">
        <v>2078162350.3050001</v>
      </c>
      <c r="M176" s="13">
        <v>1044844938.1935</v>
      </c>
    </row>
    <row r="177" spans="3:13" s="1" customFormat="1" ht="11.1" customHeight="1" x14ac:dyDescent="0.15">
      <c r="C177" s="61">
        <v>45992</v>
      </c>
      <c r="D177" s="60">
        <v>51044</v>
      </c>
      <c r="E177" s="13">
        <v>166</v>
      </c>
      <c r="F177" s="59">
        <v>5052</v>
      </c>
      <c r="G177" s="110"/>
      <c r="H177" s="110"/>
      <c r="I177" s="94">
        <v>4064351332.8015299</v>
      </c>
      <c r="J177" s="94"/>
      <c r="K177" s="13">
        <v>3082109111.0500202</v>
      </c>
      <c r="L177" s="13">
        <v>2035264339.95632</v>
      </c>
      <c r="M177" s="13">
        <v>1019082344.11602</v>
      </c>
    </row>
    <row r="178" spans="3:13" s="1" customFormat="1" ht="11.1" customHeight="1" x14ac:dyDescent="0.15">
      <c r="C178" s="61">
        <v>45992</v>
      </c>
      <c r="D178" s="60">
        <v>51075</v>
      </c>
      <c r="E178" s="13">
        <v>167</v>
      </c>
      <c r="F178" s="59">
        <v>5083</v>
      </c>
      <c r="G178" s="110"/>
      <c r="H178" s="110"/>
      <c r="I178" s="94">
        <v>3997055675.5251698</v>
      </c>
      <c r="J178" s="94"/>
      <c r="K178" s="13">
        <v>3025936037.2047801</v>
      </c>
      <c r="L178" s="13">
        <v>1993088808.5102701</v>
      </c>
      <c r="M178" s="13">
        <v>993737603.69618106</v>
      </c>
    </row>
    <row r="179" spans="3:13" s="1" customFormat="1" ht="11.1" customHeight="1" x14ac:dyDescent="0.15">
      <c r="C179" s="61">
        <v>45992</v>
      </c>
      <c r="D179" s="60">
        <v>51105</v>
      </c>
      <c r="E179" s="13">
        <v>168</v>
      </c>
      <c r="F179" s="59">
        <v>5113</v>
      </c>
      <c r="G179" s="110"/>
      <c r="H179" s="110"/>
      <c r="I179" s="94">
        <v>3930346889.7522602</v>
      </c>
      <c r="J179" s="94"/>
      <c r="K179" s="13">
        <v>2970550835.43362</v>
      </c>
      <c r="L179" s="13">
        <v>1951792582.3282101</v>
      </c>
      <c r="M179" s="13">
        <v>969158524.82402003</v>
      </c>
    </row>
    <row r="180" spans="3:13" s="1" customFormat="1" ht="11.1" customHeight="1" x14ac:dyDescent="0.15">
      <c r="C180" s="61">
        <v>45992</v>
      </c>
      <c r="D180" s="60">
        <v>51136</v>
      </c>
      <c r="E180" s="13">
        <v>169</v>
      </c>
      <c r="F180" s="59">
        <v>5144</v>
      </c>
      <c r="G180" s="110"/>
      <c r="H180" s="110"/>
      <c r="I180" s="94">
        <v>3865503727.4213901</v>
      </c>
      <c r="J180" s="94"/>
      <c r="K180" s="13">
        <v>2916587309.2925901</v>
      </c>
      <c r="L180" s="13">
        <v>1911462353.1611199</v>
      </c>
      <c r="M180" s="13">
        <v>945112539.92737603</v>
      </c>
    </row>
    <row r="181" spans="3:13" s="1" customFormat="1" ht="11.1" customHeight="1" x14ac:dyDescent="0.15">
      <c r="C181" s="61">
        <v>45992</v>
      </c>
      <c r="D181" s="60">
        <v>51167</v>
      </c>
      <c r="E181" s="13">
        <v>170</v>
      </c>
      <c r="F181" s="59">
        <v>5175</v>
      </c>
      <c r="G181" s="110"/>
      <c r="H181" s="110"/>
      <c r="I181" s="94">
        <v>3801496049.2442398</v>
      </c>
      <c r="J181" s="94"/>
      <c r="K181" s="13">
        <v>2863427607.7390599</v>
      </c>
      <c r="L181" s="13">
        <v>1871850103.99507</v>
      </c>
      <c r="M181" s="13">
        <v>921606362.00429797</v>
      </c>
    </row>
    <row r="182" spans="3:13" s="1" customFormat="1" ht="11.1" customHeight="1" x14ac:dyDescent="0.15">
      <c r="C182" s="61">
        <v>45992</v>
      </c>
      <c r="D182" s="60">
        <v>51196</v>
      </c>
      <c r="E182" s="13">
        <v>171</v>
      </c>
      <c r="F182" s="59">
        <v>5204</v>
      </c>
      <c r="G182" s="110"/>
      <c r="H182" s="110"/>
      <c r="I182" s="94">
        <v>3737961248.16751</v>
      </c>
      <c r="J182" s="94"/>
      <c r="K182" s="13">
        <v>2811103272.9565401</v>
      </c>
      <c r="L182" s="13">
        <v>1833272832.1257701</v>
      </c>
      <c r="M182" s="13">
        <v>899035924.61968303</v>
      </c>
    </row>
    <row r="183" spans="3:13" s="1" customFormat="1" ht="11.1" customHeight="1" x14ac:dyDescent="0.15">
      <c r="C183" s="61">
        <v>45992</v>
      </c>
      <c r="D183" s="60">
        <v>51227</v>
      </c>
      <c r="E183" s="13">
        <v>172</v>
      </c>
      <c r="F183" s="59">
        <v>5235</v>
      </c>
      <c r="G183" s="110"/>
      <c r="H183" s="110"/>
      <c r="I183" s="94">
        <v>3675490728.4693999</v>
      </c>
      <c r="J183" s="94"/>
      <c r="K183" s="13">
        <v>2759434671.2087898</v>
      </c>
      <c r="L183" s="13">
        <v>1795000241.4998801</v>
      </c>
      <c r="M183" s="13">
        <v>876538657.81095004</v>
      </c>
    </row>
    <row r="184" spans="3:13" s="1" customFormat="1" ht="11.1" customHeight="1" x14ac:dyDescent="0.15">
      <c r="C184" s="61">
        <v>45992</v>
      </c>
      <c r="D184" s="60">
        <v>51257</v>
      </c>
      <c r="E184" s="13">
        <v>173</v>
      </c>
      <c r="F184" s="59">
        <v>5265</v>
      </c>
      <c r="G184" s="110"/>
      <c r="H184" s="110"/>
      <c r="I184" s="94">
        <v>3613454601.8621001</v>
      </c>
      <c r="J184" s="94"/>
      <c r="K184" s="13">
        <v>2708407129.2572498</v>
      </c>
      <c r="L184" s="13">
        <v>1757470768.36534</v>
      </c>
      <c r="M184" s="13">
        <v>854694199.93819499</v>
      </c>
    </row>
    <row r="185" spans="3:13" s="1" customFormat="1" ht="11.1" customHeight="1" x14ac:dyDescent="0.15">
      <c r="C185" s="61">
        <v>45992</v>
      </c>
      <c r="D185" s="60">
        <v>51288</v>
      </c>
      <c r="E185" s="13">
        <v>174</v>
      </c>
      <c r="F185" s="59">
        <v>5296</v>
      </c>
      <c r="G185" s="110"/>
      <c r="H185" s="110"/>
      <c r="I185" s="94">
        <v>3552108852.5004301</v>
      </c>
      <c r="J185" s="94"/>
      <c r="K185" s="13">
        <v>2657910731.34023</v>
      </c>
      <c r="L185" s="13">
        <v>1720317651.25442</v>
      </c>
      <c r="M185" s="13">
        <v>833082308.03799903</v>
      </c>
    </row>
    <row r="186" spans="3:13" s="1" customFormat="1" ht="11.1" customHeight="1" x14ac:dyDescent="0.15">
      <c r="C186" s="61">
        <v>45992</v>
      </c>
      <c r="D186" s="60">
        <v>51318</v>
      </c>
      <c r="E186" s="13">
        <v>175</v>
      </c>
      <c r="F186" s="59">
        <v>5326</v>
      </c>
      <c r="G186" s="110"/>
      <c r="H186" s="110"/>
      <c r="I186" s="94">
        <v>3490755940.6884499</v>
      </c>
      <c r="J186" s="94"/>
      <c r="K186" s="13">
        <v>2607715273.89463</v>
      </c>
      <c r="L186" s="13">
        <v>1683674726.7730801</v>
      </c>
      <c r="M186" s="13">
        <v>811995350.466308</v>
      </c>
    </row>
    <row r="187" spans="3:13" s="1" customFormat="1" ht="11.1" customHeight="1" x14ac:dyDescent="0.15">
      <c r="C187" s="61">
        <v>45992</v>
      </c>
      <c r="D187" s="60">
        <v>51349</v>
      </c>
      <c r="E187" s="13">
        <v>176</v>
      </c>
      <c r="F187" s="59">
        <v>5357</v>
      </c>
      <c r="G187" s="110"/>
      <c r="H187" s="110"/>
      <c r="I187" s="94">
        <v>3430795359.1024499</v>
      </c>
      <c r="J187" s="94"/>
      <c r="K187" s="13">
        <v>2558575741.6728902</v>
      </c>
      <c r="L187" s="13">
        <v>1647746481.4333899</v>
      </c>
      <c r="M187" s="13">
        <v>791302179.82829201</v>
      </c>
    </row>
    <row r="188" spans="3:13" s="1" customFormat="1" ht="11.1" customHeight="1" x14ac:dyDescent="0.15">
      <c r="C188" s="61">
        <v>45992</v>
      </c>
      <c r="D188" s="60">
        <v>51380</v>
      </c>
      <c r="E188" s="13">
        <v>177</v>
      </c>
      <c r="F188" s="59">
        <v>5388</v>
      </c>
      <c r="G188" s="110"/>
      <c r="H188" s="110"/>
      <c r="I188" s="94">
        <v>3371165587.4291101</v>
      </c>
      <c r="J188" s="94"/>
      <c r="K188" s="13">
        <v>2509841685.3426099</v>
      </c>
      <c r="L188" s="13">
        <v>1612250558.2279601</v>
      </c>
      <c r="M188" s="13">
        <v>770976471.80876195</v>
      </c>
    </row>
    <row r="189" spans="3:13" s="1" customFormat="1" ht="11.1" customHeight="1" x14ac:dyDescent="0.15">
      <c r="C189" s="61">
        <v>45992</v>
      </c>
      <c r="D189" s="60">
        <v>51410</v>
      </c>
      <c r="E189" s="13">
        <v>178</v>
      </c>
      <c r="F189" s="59">
        <v>5418</v>
      </c>
      <c r="G189" s="110"/>
      <c r="H189" s="110"/>
      <c r="I189" s="94">
        <v>3312561423.2381101</v>
      </c>
      <c r="J189" s="94"/>
      <c r="K189" s="13">
        <v>2462162675.0671101</v>
      </c>
      <c r="L189" s="13">
        <v>1577730127.0502601</v>
      </c>
      <c r="M189" s="13">
        <v>751376124.16042197</v>
      </c>
    </row>
    <row r="190" spans="3:13" s="1" customFormat="1" ht="11.1" customHeight="1" x14ac:dyDescent="0.15">
      <c r="C190" s="61">
        <v>45992</v>
      </c>
      <c r="D190" s="60">
        <v>51441</v>
      </c>
      <c r="E190" s="13">
        <v>179</v>
      </c>
      <c r="F190" s="59">
        <v>5449</v>
      </c>
      <c r="G190" s="110"/>
      <c r="H190" s="110"/>
      <c r="I190" s="94">
        <v>3254664580.6254902</v>
      </c>
      <c r="J190" s="94"/>
      <c r="K190" s="13">
        <v>2415026052.64679</v>
      </c>
      <c r="L190" s="13">
        <v>1543589757.7502501</v>
      </c>
      <c r="M190" s="13">
        <v>732003537.72669101</v>
      </c>
    </row>
    <row r="191" spans="3:13" s="1" customFormat="1" ht="11.1" customHeight="1" x14ac:dyDescent="0.15">
      <c r="C191" s="61">
        <v>45992</v>
      </c>
      <c r="D191" s="60">
        <v>51471</v>
      </c>
      <c r="E191" s="13">
        <v>180</v>
      </c>
      <c r="F191" s="59">
        <v>5479</v>
      </c>
      <c r="G191" s="110"/>
      <c r="H191" s="110"/>
      <c r="I191" s="94">
        <v>3197244638.9800401</v>
      </c>
      <c r="J191" s="94"/>
      <c r="K191" s="13">
        <v>2368525205.0184302</v>
      </c>
      <c r="L191" s="13">
        <v>1510142207.74244</v>
      </c>
      <c r="M191" s="13">
        <v>713206382.90196204</v>
      </c>
    </row>
    <row r="192" spans="3:13" s="1" customFormat="1" ht="11.1" customHeight="1" x14ac:dyDescent="0.15">
      <c r="C192" s="61">
        <v>45992</v>
      </c>
      <c r="D192" s="60">
        <v>51502</v>
      </c>
      <c r="E192" s="13">
        <v>181</v>
      </c>
      <c r="F192" s="59">
        <v>5510</v>
      </c>
      <c r="G192" s="110"/>
      <c r="H192" s="110"/>
      <c r="I192" s="94">
        <v>3140396468.98877</v>
      </c>
      <c r="J192" s="94"/>
      <c r="K192" s="13">
        <v>2322466200.4575801</v>
      </c>
      <c r="L192" s="13">
        <v>1477009642.38185</v>
      </c>
      <c r="M192" s="13">
        <v>694604072.58254802</v>
      </c>
    </row>
    <row r="193" spans="3:13" s="1" customFormat="1" ht="11.1" customHeight="1" x14ac:dyDescent="0.15">
      <c r="C193" s="61">
        <v>45992</v>
      </c>
      <c r="D193" s="60">
        <v>51533</v>
      </c>
      <c r="E193" s="13">
        <v>182</v>
      </c>
      <c r="F193" s="59">
        <v>5541</v>
      </c>
      <c r="G193" s="110"/>
      <c r="H193" s="110"/>
      <c r="I193" s="94">
        <v>3083767267.89116</v>
      </c>
      <c r="J193" s="94"/>
      <c r="K193" s="13">
        <v>2276718284.2094002</v>
      </c>
      <c r="L193" s="13">
        <v>1444233173.8956599</v>
      </c>
      <c r="M193" s="13">
        <v>676313304.26353598</v>
      </c>
    </row>
    <row r="194" spans="3:13" s="1" customFormat="1" ht="11.1" customHeight="1" x14ac:dyDescent="0.15">
      <c r="C194" s="61">
        <v>45992</v>
      </c>
      <c r="D194" s="60">
        <v>51561</v>
      </c>
      <c r="E194" s="13">
        <v>183</v>
      </c>
      <c r="F194" s="59">
        <v>5569</v>
      </c>
      <c r="G194" s="110"/>
      <c r="H194" s="110"/>
      <c r="I194" s="94">
        <v>3027383959.19695</v>
      </c>
      <c r="J194" s="94"/>
      <c r="K194" s="13">
        <v>2231666681.14715</v>
      </c>
      <c r="L194" s="13">
        <v>1412402464.5762</v>
      </c>
      <c r="M194" s="13">
        <v>658876612.82176006</v>
      </c>
    </row>
    <row r="195" spans="3:13" s="1" customFormat="1" ht="11.1" customHeight="1" x14ac:dyDescent="0.15">
      <c r="C195" s="61">
        <v>45992</v>
      </c>
      <c r="D195" s="60">
        <v>51592</v>
      </c>
      <c r="E195" s="13">
        <v>184</v>
      </c>
      <c r="F195" s="59">
        <v>5600</v>
      </c>
      <c r="G195" s="110"/>
      <c r="H195" s="110"/>
      <c r="I195" s="94">
        <v>2971764618.8459902</v>
      </c>
      <c r="J195" s="94"/>
      <c r="K195" s="13">
        <v>2186950790.10603</v>
      </c>
      <c r="L195" s="13">
        <v>1380582108.75036</v>
      </c>
      <c r="M195" s="13">
        <v>641304793.54365098</v>
      </c>
    </row>
    <row r="196" spans="3:13" s="1" customFormat="1" ht="11.1" customHeight="1" x14ac:dyDescent="0.15">
      <c r="C196" s="61">
        <v>45992</v>
      </c>
      <c r="D196" s="60">
        <v>51622</v>
      </c>
      <c r="E196" s="13">
        <v>185</v>
      </c>
      <c r="F196" s="59">
        <v>5630</v>
      </c>
      <c r="G196" s="110"/>
      <c r="H196" s="110"/>
      <c r="I196" s="94">
        <v>2916577572.3796501</v>
      </c>
      <c r="J196" s="94"/>
      <c r="K196" s="13">
        <v>2142815086.13041</v>
      </c>
      <c r="L196" s="13">
        <v>1349390638.07986</v>
      </c>
      <c r="M196" s="13">
        <v>624246363.903579</v>
      </c>
    </row>
    <row r="197" spans="3:13" s="1" customFormat="1" ht="11.1" customHeight="1" x14ac:dyDescent="0.15">
      <c r="C197" s="61">
        <v>45992</v>
      </c>
      <c r="D197" s="60">
        <v>51653</v>
      </c>
      <c r="E197" s="13">
        <v>186</v>
      </c>
      <c r="F197" s="59">
        <v>5661</v>
      </c>
      <c r="G197" s="110"/>
      <c r="H197" s="110"/>
      <c r="I197" s="94">
        <v>2862087999.0732198</v>
      </c>
      <c r="J197" s="94"/>
      <c r="K197" s="13">
        <v>2099215020.0287099</v>
      </c>
      <c r="L197" s="13">
        <v>1318572504.6884899</v>
      </c>
      <c r="M197" s="13">
        <v>607405840.62026703</v>
      </c>
    </row>
    <row r="198" spans="3:13" s="1" customFormat="1" ht="11.1" customHeight="1" x14ac:dyDescent="0.15">
      <c r="C198" s="61">
        <v>45992</v>
      </c>
      <c r="D198" s="60">
        <v>51683</v>
      </c>
      <c r="E198" s="13">
        <v>187</v>
      </c>
      <c r="F198" s="59">
        <v>5691</v>
      </c>
      <c r="G198" s="110"/>
      <c r="H198" s="110"/>
      <c r="I198" s="94">
        <v>2808441233.2888298</v>
      </c>
      <c r="J198" s="94"/>
      <c r="K198" s="13">
        <v>2056486408.3072801</v>
      </c>
      <c r="L198" s="13">
        <v>1288554230.6107399</v>
      </c>
      <c r="M198" s="13">
        <v>591144608.26540506</v>
      </c>
    </row>
    <row r="199" spans="3:13" s="1" customFormat="1" ht="11.1" customHeight="1" x14ac:dyDescent="0.15">
      <c r="C199" s="61">
        <v>45992</v>
      </c>
      <c r="D199" s="60">
        <v>51714</v>
      </c>
      <c r="E199" s="13">
        <v>188</v>
      </c>
      <c r="F199" s="59">
        <v>5722</v>
      </c>
      <c r="G199" s="110"/>
      <c r="H199" s="110"/>
      <c r="I199" s="94">
        <v>2755588816.8741999</v>
      </c>
      <c r="J199" s="94"/>
      <c r="K199" s="13">
        <v>2014362813.46538</v>
      </c>
      <c r="L199" s="13">
        <v>1258950474.8673699</v>
      </c>
      <c r="M199" s="13">
        <v>575117121.84870994</v>
      </c>
    </row>
    <row r="200" spans="3:13" s="1" customFormat="1" ht="11.1" customHeight="1" x14ac:dyDescent="0.15">
      <c r="C200" s="61">
        <v>45992</v>
      </c>
      <c r="D200" s="60">
        <v>51745</v>
      </c>
      <c r="E200" s="13">
        <v>189</v>
      </c>
      <c r="F200" s="59">
        <v>5753</v>
      </c>
      <c r="G200" s="110"/>
      <c r="H200" s="110"/>
      <c r="I200" s="94">
        <v>2703509556.1925702</v>
      </c>
      <c r="J200" s="94"/>
      <c r="K200" s="13">
        <v>1972940418.19558</v>
      </c>
      <c r="L200" s="13">
        <v>1229926087.82372</v>
      </c>
      <c r="M200" s="13">
        <v>559478348.41242695</v>
      </c>
    </row>
    <row r="201" spans="3:13" s="1" customFormat="1" ht="11.1" customHeight="1" x14ac:dyDescent="0.15">
      <c r="C201" s="61">
        <v>45992</v>
      </c>
      <c r="D201" s="60">
        <v>51775</v>
      </c>
      <c r="E201" s="13">
        <v>190</v>
      </c>
      <c r="F201" s="59">
        <v>5783</v>
      </c>
      <c r="G201" s="110"/>
      <c r="H201" s="110"/>
      <c r="I201" s="94">
        <v>2651906897.9361901</v>
      </c>
      <c r="J201" s="94"/>
      <c r="K201" s="13">
        <v>1932105755.7994299</v>
      </c>
      <c r="L201" s="13">
        <v>1201505339.0580599</v>
      </c>
      <c r="M201" s="13">
        <v>544309681.70669901</v>
      </c>
    </row>
    <row r="202" spans="3:13" s="1" customFormat="1" ht="11.1" customHeight="1" x14ac:dyDescent="0.15">
      <c r="C202" s="61">
        <v>45992</v>
      </c>
      <c r="D202" s="60">
        <v>51806</v>
      </c>
      <c r="E202" s="13">
        <v>191</v>
      </c>
      <c r="F202" s="59">
        <v>5814</v>
      </c>
      <c r="G202" s="110"/>
      <c r="H202" s="110"/>
      <c r="I202" s="94">
        <v>2600703750.5272899</v>
      </c>
      <c r="J202" s="94"/>
      <c r="K202" s="13">
        <v>1891586841.8882999</v>
      </c>
      <c r="L202" s="13">
        <v>1173316526.65816</v>
      </c>
      <c r="M202" s="13">
        <v>529288138.88597703</v>
      </c>
    </row>
    <row r="203" spans="3:13" s="1" customFormat="1" ht="11.1" customHeight="1" x14ac:dyDescent="0.15">
      <c r="C203" s="61">
        <v>45992</v>
      </c>
      <c r="D203" s="60">
        <v>51836</v>
      </c>
      <c r="E203" s="13">
        <v>192</v>
      </c>
      <c r="F203" s="59">
        <v>5844</v>
      </c>
      <c r="G203" s="110"/>
      <c r="H203" s="110"/>
      <c r="I203" s="94">
        <v>2550441860.0032301</v>
      </c>
      <c r="J203" s="94"/>
      <c r="K203" s="13">
        <v>1851984674.62569</v>
      </c>
      <c r="L203" s="13">
        <v>1145924644.1376801</v>
      </c>
      <c r="M203" s="13">
        <v>514812539.54977</v>
      </c>
    </row>
    <row r="204" spans="3:13" s="1" customFormat="1" ht="11.1" customHeight="1" x14ac:dyDescent="0.15">
      <c r="C204" s="61">
        <v>45992</v>
      </c>
      <c r="D204" s="60">
        <v>51867</v>
      </c>
      <c r="E204" s="13">
        <v>193</v>
      </c>
      <c r="F204" s="59">
        <v>5875</v>
      </c>
      <c r="G204" s="110"/>
      <c r="H204" s="110"/>
      <c r="I204" s="94">
        <v>2501090264.2912502</v>
      </c>
      <c r="J204" s="94"/>
      <c r="K204" s="13">
        <v>1813068052.85814</v>
      </c>
      <c r="L204" s="13">
        <v>1118991710.44664</v>
      </c>
      <c r="M204" s="13">
        <v>500583517.993424</v>
      </c>
    </row>
    <row r="205" spans="3:13" s="1" customFormat="1" ht="11.1" customHeight="1" x14ac:dyDescent="0.15">
      <c r="C205" s="61">
        <v>45992</v>
      </c>
      <c r="D205" s="60">
        <v>51898</v>
      </c>
      <c r="E205" s="13">
        <v>194</v>
      </c>
      <c r="F205" s="59">
        <v>5906</v>
      </c>
      <c r="G205" s="110"/>
      <c r="H205" s="110"/>
      <c r="I205" s="94">
        <v>2452433165.7741399</v>
      </c>
      <c r="J205" s="94"/>
      <c r="K205" s="13">
        <v>1774780709.3158</v>
      </c>
      <c r="L205" s="13">
        <v>1092575748.0513899</v>
      </c>
      <c r="M205" s="13">
        <v>486696084.85528803</v>
      </c>
    </row>
    <row r="206" spans="3:13" s="1" customFormat="1" ht="11.1" customHeight="1" x14ac:dyDescent="0.15">
      <c r="C206" s="61">
        <v>45992</v>
      </c>
      <c r="D206" s="60">
        <v>51926</v>
      </c>
      <c r="E206" s="13">
        <v>195</v>
      </c>
      <c r="F206" s="59">
        <v>5934</v>
      </c>
      <c r="G206" s="110"/>
      <c r="H206" s="110"/>
      <c r="I206" s="94">
        <v>2404175722.39503</v>
      </c>
      <c r="J206" s="94"/>
      <c r="K206" s="13">
        <v>1737192113.7765501</v>
      </c>
      <c r="L206" s="13">
        <v>1066978877.45815</v>
      </c>
      <c r="M206" s="13">
        <v>473475083.81880498</v>
      </c>
    </row>
    <row r="207" spans="3:13" s="1" customFormat="1" ht="11.1" customHeight="1" x14ac:dyDescent="0.15">
      <c r="C207" s="61">
        <v>45992</v>
      </c>
      <c r="D207" s="60">
        <v>51957</v>
      </c>
      <c r="E207" s="13">
        <v>196</v>
      </c>
      <c r="F207" s="59">
        <v>5965</v>
      </c>
      <c r="G207" s="110"/>
      <c r="H207" s="110"/>
      <c r="I207" s="94">
        <v>2356116289.19417</v>
      </c>
      <c r="J207" s="94"/>
      <c r="K207" s="13">
        <v>1699578164.1910601</v>
      </c>
      <c r="L207" s="13">
        <v>1041221694.72281</v>
      </c>
      <c r="M207" s="13">
        <v>460088243.10291201</v>
      </c>
    </row>
    <row r="208" spans="3:13" s="1" customFormat="1" ht="11.1" customHeight="1" x14ac:dyDescent="0.15">
      <c r="C208" s="61">
        <v>45992</v>
      </c>
      <c r="D208" s="60">
        <v>51987</v>
      </c>
      <c r="E208" s="13">
        <v>197</v>
      </c>
      <c r="F208" s="59">
        <v>5995</v>
      </c>
      <c r="G208" s="110"/>
      <c r="H208" s="110"/>
      <c r="I208" s="94">
        <v>2308719527.1227198</v>
      </c>
      <c r="J208" s="94"/>
      <c r="K208" s="13">
        <v>1662655056.6862299</v>
      </c>
      <c r="L208" s="13">
        <v>1016094242.43603</v>
      </c>
      <c r="M208" s="13">
        <v>447144611.18318701</v>
      </c>
    </row>
    <row r="209" spans="3:13" s="1" customFormat="1" ht="11.1" customHeight="1" x14ac:dyDescent="0.15">
      <c r="C209" s="61">
        <v>45992</v>
      </c>
      <c r="D209" s="60">
        <v>52018</v>
      </c>
      <c r="E209" s="13">
        <v>198</v>
      </c>
      <c r="F209" s="59">
        <v>6026</v>
      </c>
      <c r="G209" s="110"/>
      <c r="H209" s="110"/>
      <c r="I209" s="94">
        <v>2261747460.9064999</v>
      </c>
      <c r="J209" s="94"/>
      <c r="K209" s="13">
        <v>1626064886.8383901</v>
      </c>
      <c r="L209" s="13">
        <v>991205715.60724103</v>
      </c>
      <c r="M209" s="13">
        <v>434344601.390221</v>
      </c>
    </row>
    <row r="210" spans="3:13" s="1" customFormat="1" ht="11.1" customHeight="1" x14ac:dyDescent="0.15">
      <c r="C210" s="61">
        <v>45992</v>
      </c>
      <c r="D210" s="60">
        <v>52048</v>
      </c>
      <c r="E210" s="13">
        <v>199</v>
      </c>
      <c r="F210" s="59">
        <v>6056</v>
      </c>
      <c r="G210" s="110"/>
      <c r="H210" s="110"/>
      <c r="I210" s="94">
        <v>2215351099.4650002</v>
      </c>
      <c r="J210" s="94"/>
      <c r="K210" s="13">
        <v>1590094318.42624</v>
      </c>
      <c r="L210" s="13">
        <v>966893362.653234</v>
      </c>
      <c r="M210" s="13">
        <v>421954179.21055901</v>
      </c>
    </row>
    <row r="211" spans="3:13" s="1" customFormat="1" ht="11.1" customHeight="1" x14ac:dyDescent="0.15">
      <c r="C211" s="61">
        <v>45992</v>
      </c>
      <c r="D211" s="60">
        <v>52079</v>
      </c>
      <c r="E211" s="13">
        <v>200</v>
      </c>
      <c r="F211" s="59">
        <v>6087</v>
      </c>
      <c r="G211" s="110"/>
      <c r="H211" s="110"/>
      <c r="I211" s="94">
        <v>2169429266.6051002</v>
      </c>
      <c r="J211" s="94"/>
      <c r="K211" s="13">
        <v>1554492369.10711</v>
      </c>
      <c r="L211" s="13">
        <v>942840827.85369503</v>
      </c>
      <c r="M211" s="13">
        <v>409714858.17859501</v>
      </c>
    </row>
    <row r="212" spans="3:13" s="1" customFormat="1" ht="11.1" customHeight="1" x14ac:dyDescent="0.15">
      <c r="C212" s="61">
        <v>45992</v>
      </c>
      <c r="D212" s="60">
        <v>52110</v>
      </c>
      <c r="E212" s="13">
        <v>201</v>
      </c>
      <c r="F212" s="59">
        <v>6118</v>
      </c>
      <c r="G212" s="110"/>
      <c r="H212" s="110"/>
      <c r="I212" s="94">
        <v>2124194857.7911501</v>
      </c>
      <c r="J212" s="94"/>
      <c r="K212" s="13">
        <v>1519498347.1057401</v>
      </c>
      <c r="L212" s="13">
        <v>919272166.67276895</v>
      </c>
      <c r="M212" s="13">
        <v>397781026.15476501</v>
      </c>
    </row>
    <row r="213" spans="3:13" s="1" customFormat="1" ht="11.1" customHeight="1" x14ac:dyDescent="0.15">
      <c r="C213" s="61">
        <v>45992</v>
      </c>
      <c r="D213" s="60">
        <v>52140</v>
      </c>
      <c r="E213" s="13">
        <v>202</v>
      </c>
      <c r="F213" s="59">
        <v>6148</v>
      </c>
      <c r="G213" s="110"/>
      <c r="H213" s="110"/>
      <c r="I213" s="94">
        <v>2079170956.16311</v>
      </c>
      <c r="J213" s="94"/>
      <c r="K213" s="13">
        <v>1484850190.72753</v>
      </c>
      <c r="L213" s="13">
        <v>896099603.86296296</v>
      </c>
      <c r="M213" s="13">
        <v>386164477.70829999</v>
      </c>
    </row>
    <row r="214" spans="3:13" s="1" customFormat="1" ht="11.1" customHeight="1" x14ac:dyDescent="0.15">
      <c r="C214" s="61">
        <v>45992</v>
      </c>
      <c r="D214" s="60">
        <v>52171</v>
      </c>
      <c r="E214" s="13">
        <v>203</v>
      </c>
      <c r="F214" s="59">
        <v>6179</v>
      </c>
      <c r="G214" s="110"/>
      <c r="H214" s="110"/>
      <c r="I214" s="94">
        <v>2034978129.89064</v>
      </c>
      <c r="J214" s="94"/>
      <c r="K214" s="13">
        <v>1450824779.11076</v>
      </c>
      <c r="L214" s="13">
        <v>873338696.39177704</v>
      </c>
      <c r="M214" s="13">
        <v>374761837.27786398</v>
      </c>
    </row>
    <row r="215" spans="3:13" s="1" customFormat="1" ht="11.1" customHeight="1" x14ac:dyDescent="0.15">
      <c r="C215" s="61">
        <v>45992</v>
      </c>
      <c r="D215" s="60">
        <v>52201</v>
      </c>
      <c r="E215" s="13">
        <v>204</v>
      </c>
      <c r="F215" s="59">
        <v>6209</v>
      </c>
      <c r="G215" s="110"/>
      <c r="H215" s="110"/>
      <c r="I215" s="94">
        <v>1991121385.1252201</v>
      </c>
      <c r="J215" s="94"/>
      <c r="K215" s="13">
        <v>1417227319.23715</v>
      </c>
      <c r="L215" s="13">
        <v>851014621.48390996</v>
      </c>
      <c r="M215" s="13">
        <v>363685311.53221798</v>
      </c>
    </row>
    <row r="216" spans="3:13" s="1" customFormat="1" ht="11.1" customHeight="1" x14ac:dyDescent="0.15">
      <c r="C216" s="61">
        <v>45992</v>
      </c>
      <c r="D216" s="60">
        <v>52232</v>
      </c>
      <c r="E216" s="13">
        <v>205</v>
      </c>
      <c r="F216" s="59">
        <v>6240</v>
      </c>
      <c r="G216" s="110"/>
      <c r="H216" s="110"/>
      <c r="I216" s="94">
        <v>1947540819.96668</v>
      </c>
      <c r="J216" s="94"/>
      <c r="K216" s="13">
        <v>1383856719.3620801</v>
      </c>
      <c r="L216" s="13">
        <v>828862947.957587</v>
      </c>
      <c r="M216" s="13">
        <v>352718375.02182901</v>
      </c>
    </row>
    <row r="217" spans="3:13" s="1" customFormat="1" ht="11.1" customHeight="1" x14ac:dyDescent="0.15">
      <c r="C217" s="61">
        <v>45992</v>
      </c>
      <c r="D217" s="60">
        <v>52263</v>
      </c>
      <c r="E217" s="13">
        <v>206</v>
      </c>
      <c r="F217" s="59">
        <v>6271</v>
      </c>
      <c r="G217" s="110"/>
      <c r="H217" s="110"/>
      <c r="I217" s="94">
        <v>1904218763.2708299</v>
      </c>
      <c r="J217" s="94"/>
      <c r="K217" s="13">
        <v>1350778616.4435401</v>
      </c>
      <c r="L217" s="13">
        <v>806993188.60646105</v>
      </c>
      <c r="M217" s="13">
        <v>341957274.96489203</v>
      </c>
    </row>
    <row r="218" spans="3:13" s="1" customFormat="1" ht="11.1" customHeight="1" x14ac:dyDescent="0.15">
      <c r="C218" s="61">
        <v>45992</v>
      </c>
      <c r="D218" s="60">
        <v>52291</v>
      </c>
      <c r="E218" s="13">
        <v>207</v>
      </c>
      <c r="F218" s="59">
        <v>6299</v>
      </c>
      <c r="G218" s="110"/>
      <c r="H218" s="110"/>
      <c r="I218" s="94">
        <v>1861371068.18489</v>
      </c>
      <c r="J218" s="94"/>
      <c r="K218" s="13">
        <v>1318361218.10063</v>
      </c>
      <c r="L218" s="13">
        <v>785816651.59674895</v>
      </c>
      <c r="M218" s="13">
        <v>331709734.75985199</v>
      </c>
    </row>
    <row r="219" spans="3:13" s="1" customFormat="1" ht="11.1" customHeight="1" x14ac:dyDescent="0.15">
      <c r="C219" s="61">
        <v>45992</v>
      </c>
      <c r="D219" s="60">
        <v>52322</v>
      </c>
      <c r="E219" s="13">
        <v>208</v>
      </c>
      <c r="F219" s="59">
        <v>6330</v>
      </c>
      <c r="G219" s="110"/>
      <c r="H219" s="110"/>
      <c r="I219" s="94">
        <v>1818744797.5959699</v>
      </c>
      <c r="J219" s="94"/>
      <c r="K219" s="13">
        <v>1285985295.9286001</v>
      </c>
      <c r="L219" s="13">
        <v>764569385.22922301</v>
      </c>
      <c r="M219" s="13">
        <v>321373833.54356003</v>
      </c>
    </row>
    <row r="220" spans="3:13" s="1" customFormat="1" ht="11.1" customHeight="1" x14ac:dyDescent="0.15">
      <c r="C220" s="61">
        <v>45992</v>
      </c>
      <c r="D220" s="60">
        <v>52352</v>
      </c>
      <c r="E220" s="13">
        <v>209</v>
      </c>
      <c r="F220" s="59">
        <v>6360</v>
      </c>
      <c r="G220" s="110"/>
      <c r="H220" s="110"/>
      <c r="I220" s="94">
        <v>1776407557.1768799</v>
      </c>
      <c r="J220" s="94"/>
      <c r="K220" s="13">
        <v>1253988088.6389699</v>
      </c>
      <c r="L220" s="13">
        <v>743710785.46684003</v>
      </c>
      <c r="M220" s="13">
        <v>311324839.226071</v>
      </c>
    </row>
    <row r="221" spans="3:13" s="1" customFormat="1" ht="11.1" customHeight="1" x14ac:dyDescent="0.15">
      <c r="C221" s="61">
        <v>45992</v>
      </c>
      <c r="D221" s="60">
        <v>52383</v>
      </c>
      <c r="E221" s="13">
        <v>210</v>
      </c>
      <c r="F221" s="59">
        <v>6391</v>
      </c>
      <c r="G221" s="110"/>
      <c r="H221" s="110"/>
      <c r="I221" s="94">
        <v>1734359580.9395299</v>
      </c>
      <c r="J221" s="94"/>
      <c r="K221" s="13">
        <v>1222229388.1991999</v>
      </c>
      <c r="L221" s="13">
        <v>723031941.17303598</v>
      </c>
      <c r="M221" s="13">
        <v>301386500.44540399</v>
      </c>
    </row>
    <row r="222" spans="3:13" s="1" customFormat="1" ht="11.1" customHeight="1" x14ac:dyDescent="0.15">
      <c r="C222" s="61">
        <v>45992</v>
      </c>
      <c r="D222" s="60">
        <v>52413</v>
      </c>
      <c r="E222" s="13">
        <v>211</v>
      </c>
      <c r="F222" s="59">
        <v>6421</v>
      </c>
      <c r="G222" s="110"/>
      <c r="H222" s="110"/>
      <c r="I222" s="94">
        <v>1692698801.0150299</v>
      </c>
      <c r="J222" s="94"/>
      <c r="K222" s="13">
        <v>1190912421.7687199</v>
      </c>
      <c r="L222" s="13">
        <v>702771844.62098801</v>
      </c>
      <c r="M222" s="13">
        <v>291740517.93657202</v>
      </c>
    </row>
    <row r="223" spans="3:13" s="1" customFormat="1" ht="11.1" customHeight="1" x14ac:dyDescent="0.15">
      <c r="C223" s="61">
        <v>45992</v>
      </c>
      <c r="D223" s="60">
        <v>52444</v>
      </c>
      <c r="E223" s="13">
        <v>212</v>
      </c>
      <c r="F223" s="59">
        <v>6452</v>
      </c>
      <c r="G223" s="110"/>
      <c r="H223" s="110"/>
      <c r="I223" s="94">
        <v>1651409427.75157</v>
      </c>
      <c r="J223" s="94"/>
      <c r="K223" s="13">
        <v>1159892331.7923</v>
      </c>
      <c r="L223" s="13">
        <v>682725774.59430206</v>
      </c>
      <c r="M223" s="13">
        <v>282218392.733926</v>
      </c>
    </row>
    <row r="224" spans="3:13" s="1" customFormat="1" ht="11.1" customHeight="1" x14ac:dyDescent="0.15">
      <c r="C224" s="61">
        <v>45992</v>
      </c>
      <c r="D224" s="60">
        <v>52475</v>
      </c>
      <c r="E224" s="13">
        <v>213</v>
      </c>
      <c r="F224" s="59">
        <v>6483</v>
      </c>
      <c r="G224" s="110"/>
      <c r="H224" s="110"/>
      <c r="I224" s="94">
        <v>1610543938.4370899</v>
      </c>
      <c r="J224" s="94"/>
      <c r="K224" s="13">
        <v>1129271257.02443</v>
      </c>
      <c r="L224" s="13">
        <v>663011389.24100804</v>
      </c>
      <c r="M224" s="13">
        <v>272908224.31492001</v>
      </c>
    </row>
    <row r="225" spans="3:13" s="1" customFormat="1" ht="11.1" customHeight="1" x14ac:dyDescent="0.15">
      <c r="C225" s="61">
        <v>45992</v>
      </c>
      <c r="D225" s="60">
        <v>52505</v>
      </c>
      <c r="E225" s="13">
        <v>214</v>
      </c>
      <c r="F225" s="59">
        <v>6513</v>
      </c>
      <c r="G225" s="110"/>
      <c r="H225" s="110"/>
      <c r="I225" s="94">
        <v>1569741872.3862801</v>
      </c>
      <c r="J225" s="94"/>
      <c r="K225" s="13">
        <v>1098855282.1930399</v>
      </c>
      <c r="L225" s="13">
        <v>643565836.95436394</v>
      </c>
      <c r="M225" s="13">
        <v>263818168.06266001</v>
      </c>
    </row>
    <row r="226" spans="3:13" s="1" customFormat="1" ht="11.1" customHeight="1" x14ac:dyDescent="0.15">
      <c r="C226" s="61">
        <v>45992</v>
      </c>
      <c r="D226" s="60">
        <v>52536</v>
      </c>
      <c r="E226" s="13">
        <v>215</v>
      </c>
      <c r="F226" s="59">
        <v>6544</v>
      </c>
      <c r="G226" s="110"/>
      <c r="H226" s="110"/>
      <c r="I226" s="94">
        <v>1528987634.6579299</v>
      </c>
      <c r="J226" s="94"/>
      <c r="K226" s="13">
        <v>1068511029.12693</v>
      </c>
      <c r="L226" s="13">
        <v>624202615.30423605</v>
      </c>
      <c r="M226" s="13">
        <v>254796772.12679201</v>
      </c>
    </row>
    <row r="227" spans="3:13" s="1" customFormat="1" ht="11.1" customHeight="1" x14ac:dyDescent="0.15">
      <c r="C227" s="61">
        <v>45992</v>
      </c>
      <c r="D227" s="60">
        <v>52566</v>
      </c>
      <c r="E227" s="13">
        <v>216</v>
      </c>
      <c r="F227" s="59">
        <v>6574</v>
      </c>
      <c r="G227" s="110"/>
      <c r="H227" s="110"/>
      <c r="I227" s="94">
        <v>1489172649.9640701</v>
      </c>
      <c r="J227" s="94"/>
      <c r="K227" s="13">
        <v>1038978708.79738</v>
      </c>
      <c r="L227" s="13">
        <v>605456561.13382006</v>
      </c>
      <c r="M227" s="13">
        <v>246131620.60745499</v>
      </c>
    </row>
    <row r="228" spans="3:13" s="1" customFormat="1" ht="11.1" customHeight="1" x14ac:dyDescent="0.15">
      <c r="C228" s="61">
        <v>45992</v>
      </c>
      <c r="D228" s="60">
        <v>52597</v>
      </c>
      <c r="E228" s="13">
        <v>217</v>
      </c>
      <c r="F228" s="59">
        <v>6605</v>
      </c>
      <c r="G228" s="110"/>
      <c r="H228" s="110"/>
      <c r="I228" s="94">
        <v>1449678447.41874</v>
      </c>
      <c r="J228" s="94"/>
      <c r="K228" s="13">
        <v>1009708605.7925299</v>
      </c>
      <c r="L228" s="13">
        <v>586903220.52708197</v>
      </c>
      <c r="M228" s="13">
        <v>237578717.49475101</v>
      </c>
    </row>
    <row r="229" spans="3:13" s="1" customFormat="1" ht="11.1" customHeight="1" x14ac:dyDescent="0.15">
      <c r="C229" s="61">
        <v>45992</v>
      </c>
      <c r="D229" s="60">
        <v>52628</v>
      </c>
      <c r="E229" s="13">
        <v>218</v>
      </c>
      <c r="F229" s="59">
        <v>6636</v>
      </c>
      <c r="G229" s="110"/>
      <c r="H229" s="110"/>
      <c r="I229" s="94">
        <v>1410736818.11553</v>
      </c>
      <c r="J229" s="94"/>
      <c r="K229" s="13">
        <v>980919019.89263999</v>
      </c>
      <c r="L229" s="13">
        <v>568718928.85710204</v>
      </c>
      <c r="M229" s="13">
        <v>229242609.672553</v>
      </c>
    </row>
    <row r="230" spans="3:13" s="1" customFormat="1" ht="11.1" customHeight="1" x14ac:dyDescent="0.15">
      <c r="C230" s="61">
        <v>45992</v>
      </c>
      <c r="D230" s="60">
        <v>52657</v>
      </c>
      <c r="E230" s="13">
        <v>219</v>
      </c>
      <c r="F230" s="59">
        <v>6665</v>
      </c>
      <c r="G230" s="110"/>
      <c r="H230" s="110"/>
      <c r="I230" s="94">
        <v>1371994610.6435699</v>
      </c>
      <c r="J230" s="94"/>
      <c r="K230" s="13">
        <v>952466921.15246797</v>
      </c>
      <c r="L230" s="13">
        <v>550909004.85232198</v>
      </c>
      <c r="M230" s="13">
        <v>221183679.77327901</v>
      </c>
    </row>
    <row r="231" spans="3:13" s="1" customFormat="1" ht="11.1" customHeight="1" x14ac:dyDescent="0.15">
      <c r="C231" s="61">
        <v>45992</v>
      </c>
      <c r="D231" s="60">
        <v>52688</v>
      </c>
      <c r="E231" s="13">
        <v>220</v>
      </c>
      <c r="F231" s="59">
        <v>6696</v>
      </c>
      <c r="G231" s="110"/>
      <c r="H231" s="110"/>
      <c r="I231" s="94">
        <v>1333662495.7168</v>
      </c>
      <c r="J231" s="94"/>
      <c r="K231" s="13">
        <v>924285657.094069</v>
      </c>
      <c r="L231" s="13">
        <v>533249278.01888102</v>
      </c>
      <c r="M231" s="13">
        <v>213186698.29068699</v>
      </c>
    </row>
    <row r="232" spans="3:13" s="1" customFormat="1" ht="11.1" customHeight="1" x14ac:dyDescent="0.15">
      <c r="C232" s="61">
        <v>45992</v>
      </c>
      <c r="D232" s="60">
        <v>52718</v>
      </c>
      <c r="E232" s="13">
        <v>221</v>
      </c>
      <c r="F232" s="59">
        <v>6726</v>
      </c>
      <c r="G232" s="110"/>
      <c r="H232" s="110"/>
      <c r="I232" s="94">
        <v>1295654169.6318901</v>
      </c>
      <c r="J232" s="94"/>
      <c r="K232" s="13">
        <v>896470355.20597005</v>
      </c>
      <c r="L232" s="13">
        <v>515928789.05674201</v>
      </c>
      <c r="M232" s="13">
        <v>205416664.63069299</v>
      </c>
    </row>
    <row r="233" spans="3:13" s="1" customFormat="1" ht="11.1" customHeight="1" x14ac:dyDescent="0.15">
      <c r="C233" s="61">
        <v>45992</v>
      </c>
      <c r="D233" s="60">
        <v>52749</v>
      </c>
      <c r="E233" s="13">
        <v>222</v>
      </c>
      <c r="F233" s="59">
        <v>6757</v>
      </c>
      <c r="G233" s="110"/>
      <c r="H233" s="110"/>
      <c r="I233" s="94">
        <v>1257951941.50931</v>
      </c>
      <c r="J233" s="94"/>
      <c r="K233" s="13">
        <v>868907737.40150595</v>
      </c>
      <c r="L233" s="13">
        <v>498794420.74765402</v>
      </c>
      <c r="M233" s="13">
        <v>197753472.11982799</v>
      </c>
    </row>
    <row r="234" spans="3:13" s="1" customFormat="1" ht="11.1" customHeight="1" x14ac:dyDescent="0.15">
      <c r="C234" s="61">
        <v>45992</v>
      </c>
      <c r="D234" s="60">
        <v>52779</v>
      </c>
      <c r="E234" s="13">
        <v>223</v>
      </c>
      <c r="F234" s="59">
        <v>6787</v>
      </c>
      <c r="G234" s="110"/>
      <c r="H234" s="110"/>
      <c r="I234" s="94">
        <v>1220820489.6135399</v>
      </c>
      <c r="J234" s="94"/>
      <c r="K234" s="13">
        <v>841875720.58798504</v>
      </c>
      <c r="L234" s="13">
        <v>482087282.176112</v>
      </c>
      <c r="M234" s="13">
        <v>190346233.91843599</v>
      </c>
    </row>
    <row r="235" spans="3:13" s="1" customFormat="1" ht="11.1" customHeight="1" x14ac:dyDescent="0.15">
      <c r="C235" s="61">
        <v>45992</v>
      </c>
      <c r="D235" s="60">
        <v>52810</v>
      </c>
      <c r="E235" s="13">
        <v>224</v>
      </c>
      <c r="F235" s="59">
        <v>6818</v>
      </c>
      <c r="G235" s="110"/>
      <c r="H235" s="110"/>
      <c r="I235" s="94">
        <v>1184281801.7507901</v>
      </c>
      <c r="J235" s="94"/>
      <c r="K235" s="13">
        <v>815293556.44457102</v>
      </c>
      <c r="L235" s="13">
        <v>465678076.76779699</v>
      </c>
      <c r="M235" s="13">
        <v>183088482.936867</v>
      </c>
    </row>
    <row r="236" spans="3:13" s="1" customFormat="1" ht="11.1" customHeight="1" x14ac:dyDescent="0.15">
      <c r="C236" s="61">
        <v>45992</v>
      </c>
      <c r="D236" s="60">
        <v>52841</v>
      </c>
      <c r="E236" s="13">
        <v>225</v>
      </c>
      <c r="F236" s="59">
        <v>6849</v>
      </c>
      <c r="G236" s="110"/>
      <c r="H236" s="110"/>
      <c r="I236" s="94">
        <v>1148169851.0141799</v>
      </c>
      <c r="J236" s="94"/>
      <c r="K236" s="13">
        <v>789092420.94678402</v>
      </c>
      <c r="L236" s="13">
        <v>449566299.08637702</v>
      </c>
      <c r="M236" s="13">
        <v>176005241.21367899</v>
      </c>
    </row>
    <row r="237" spans="3:13" s="1" customFormat="1" ht="11.1" customHeight="1" x14ac:dyDescent="0.15">
      <c r="C237" s="61">
        <v>45992</v>
      </c>
      <c r="D237" s="60">
        <v>52871</v>
      </c>
      <c r="E237" s="13">
        <v>226</v>
      </c>
      <c r="F237" s="59">
        <v>6879</v>
      </c>
      <c r="G237" s="110"/>
      <c r="H237" s="110"/>
      <c r="I237" s="94">
        <v>1113029127.1067901</v>
      </c>
      <c r="J237" s="94"/>
      <c r="K237" s="13">
        <v>763685989.68331099</v>
      </c>
      <c r="L237" s="13">
        <v>434020723.07531899</v>
      </c>
      <c r="M237" s="13">
        <v>169222615.28835699</v>
      </c>
    </row>
    <row r="238" spans="3:13" s="1" customFormat="1" ht="11.1" customHeight="1" x14ac:dyDescent="0.15">
      <c r="C238" s="61">
        <v>45992</v>
      </c>
      <c r="D238" s="60">
        <v>52902</v>
      </c>
      <c r="E238" s="13">
        <v>227</v>
      </c>
      <c r="F238" s="59">
        <v>6910</v>
      </c>
      <c r="G238" s="110"/>
      <c r="H238" s="110"/>
      <c r="I238" s="94">
        <v>1078825779.86921</v>
      </c>
      <c r="J238" s="94"/>
      <c r="K238" s="13">
        <v>738962480.76994503</v>
      </c>
      <c r="L238" s="13">
        <v>418901701.47472399</v>
      </c>
      <c r="M238" s="13">
        <v>162635998.52826399</v>
      </c>
    </row>
    <row r="239" spans="3:13" s="1" customFormat="1" ht="11.1" customHeight="1" x14ac:dyDescent="0.15">
      <c r="C239" s="61">
        <v>45992</v>
      </c>
      <c r="D239" s="60">
        <v>52932</v>
      </c>
      <c r="E239" s="13">
        <v>228</v>
      </c>
      <c r="F239" s="59">
        <v>6940</v>
      </c>
      <c r="G239" s="110"/>
      <c r="H239" s="110"/>
      <c r="I239" s="94">
        <v>1045682056.89457</v>
      </c>
      <c r="J239" s="94"/>
      <c r="K239" s="13">
        <v>715084375.67878401</v>
      </c>
      <c r="L239" s="13">
        <v>404368011.20367402</v>
      </c>
      <c r="M239" s="13">
        <v>156349836.561533</v>
      </c>
    </row>
    <row r="240" spans="3:13" s="1" customFormat="1" ht="11.1" customHeight="1" x14ac:dyDescent="0.15">
      <c r="C240" s="61">
        <v>45992</v>
      </c>
      <c r="D240" s="60">
        <v>52963</v>
      </c>
      <c r="E240" s="13">
        <v>229</v>
      </c>
      <c r="F240" s="59">
        <v>6971</v>
      </c>
      <c r="G240" s="110"/>
      <c r="H240" s="110"/>
      <c r="I240" s="94">
        <v>1014919359.90991</v>
      </c>
      <c r="J240" s="94"/>
      <c r="K240" s="13">
        <v>692870305.378775</v>
      </c>
      <c r="L240" s="13">
        <v>390809889.40057403</v>
      </c>
      <c r="M240" s="13">
        <v>150467534.22761101</v>
      </c>
    </row>
    <row r="241" spans="3:13" s="1" customFormat="1" ht="11.1" customHeight="1" x14ac:dyDescent="0.15">
      <c r="C241" s="61">
        <v>45992</v>
      </c>
      <c r="D241" s="60">
        <v>52994</v>
      </c>
      <c r="E241" s="13">
        <v>230</v>
      </c>
      <c r="F241" s="59">
        <v>7002</v>
      </c>
      <c r="G241" s="110"/>
      <c r="H241" s="110"/>
      <c r="I241" s="94">
        <v>984548965.01713502</v>
      </c>
      <c r="J241" s="94"/>
      <c r="K241" s="13">
        <v>670996895.97823095</v>
      </c>
      <c r="L241" s="13">
        <v>377509773.71076</v>
      </c>
      <c r="M241" s="13">
        <v>144731171.90622601</v>
      </c>
    </row>
    <row r="242" spans="3:13" s="1" customFormat="1" ht="11.1" customHeight="1" x14ac:dyDescent="0.15">
      <c r="C242" s="61">
        <v>45992</v>
      </c>
      <c r="D242" s="60">
        <v>53022</v>
      </c>
      <c r="E242" s="13">
        <v>231</v>
      </c>
      <c r="F242" s="59">
        <v>7030</v>
      </c>
      <c r="G242" s="110"/>
      <c r="H242" s="110"/>
      <c r="I242" s="94">
        <v>954630984.98038495</v>
      </c>
      <c r="J242" s="94"/>
      <c r="K242" s="13">
        <v>649610207.64139295</v>
      </c>
      <c r="L242" s="13">
        <v>364637764.72016799</v>
      </c>
      <c r="M242" s="13">
        <v>139261329.01465201</v>
      </c>
    </row>
    <row r="243" spans="3:13" s="1" customFormat="1" ht="11.1" customHeight="1" x14ac:dyDescent="0.15">
      <c r="C243" s="61">
        <v>45992</v>
      </c>
      <c r="D243" s="60">
        <v>53053</v>
      </c>
      <c r="E243" s="13">
        <v>232</v>
      </c>
      <c r="F243" s="59">
        <v>7061</v>
      </c>
      <c r="G243" s="110"/>
      <c r="H243" s="110"/>
      <c r="I243" s="94">
        <v>925132863.39967096</v>
      </c>
      <c r="J243" s="94"/>
      <c r="K243" s="13">
        <v>628469494.05626202</v>
      </c>
      <c r="L243" s="13">
        <v>351873936.61210501</v>
      </c>
      <c r="M243" s="13">
        <v>133817406.683713</v>
      </c>
    </row>
    <row r="244" spans="3:13" s="1" customFormat="1" ht="11.1" customHeight="1" x14ac:dyDescent="0.15">
      <c r="C244" s="61">
        <v>45992</v>
      </c>
      <c r="D244" s="60">
        <v>53083</v>
      </c>
      <c r="E244" s="13">
        <v>233</v>
      </c>
      <c r="F244" s="59">
        <v>7091</v>
      </c>
      <c r="G244" s="110"/>
      <c r="H244" s="110"/>
      <c r="I244" s="94">
        <v>895943129.06859899</v>
      </c>
      <c r="J244" s="94"/>
      <c r="K244" s="13">
        <v>607641037.84906006</v>
      </c>
      <c r="L244" s="13">
        <v>339374933.64308399</v>
      </c>
      <c r="M244" s="13">
        <v>128534986.109486</v>
      </c>
    </row>
    <row r="245" spans="3:13" s="1" customFormat="1" ht="11.1" customHeight="1" x14ac:dyDescent="0.15">
      <c r="C245" s="61">
        <v>45992</v>
      </c>
      <c r="D245" s="60">
        <v>53114</v>
      </c>
      <c r="E245" s="13">
        <v>234</v>
      </c>
      <c r="F245" s="59">
        <v>7122</v>
      </c>
      <c r="G245" s="110"/>
      <c r="H245" s="110"/>
      <c r="I245" s="94">
        <v>867387912.96302104</v>
      </c>
      <c r="J245" s="94"/>
      <c r="K245" s="13">
        <v>587276737.75482202</v>
      </c>
      <c r="L245" s="13">
        <v>327167048.95403099</v>
      </c>
      <c r="M245" s="13">
        <v>123386535.24270999</v>
      </c>
    </row>
    <row r="246" spans="3:13" s="1" customFormat="1" ht="11.1" customHeight="1" x14ac:dyDescent="0.15">
      <c r="C246" s="61">
        <v>45992</v>
      </c>
      <c r="D246" s="60">
        <v>53144</v>
      </c>
      <c r="E246" s="13">
        <v>235</v>
      </c>
      <c r="F246" s="59">
        <v>7152</v>
      </c>
      <c r="G246" s="110"/>
      <c r="H246" s="110"/>
      <c r="I246" s="94">
        <v>839658232.00173497</v>
      </c>
      <c r="J246" s="94"/>
      <c r="K246" s="13">
        <v>567568838.52591395</v>
      </c>
      <c r="L246" s="13">
        <v>315409716.85533398</v>
      </c>
      <c r="M246" s="13">
        <v>118464810.62412401</v>
      </c>
    </row>
    <row r="247" spans="3:13" s="1" customFormat="1" ht="11.1" customHeight="1" x14ac:dyDescent="0.15">
      <c r="C247" s="61">
        <v>45992</v>
      </c>
      <c r="D247" s="60">
        <v>53175</v>
      </c>
      <c r="E247" s="13">
        <v>236</v>
      </c>
      <c r="F247" s="59">
        <v>7183</v>
      </c>
      <c r="G247" s="110"/>
      <c r="H247" s="110"/>
      <c r="I247" s="94">
        <v>812534341.37975395</v>
      </c>
      <c r="J247" s="94"/>
      <c r="K247" s="13">
        <v>548302842.52436399</v>
      </c>
      <c r="L247" s="13">
        <v>303928282.31208402</v>
      </c>
      <c r="M247" s="13">
        <v>113668997.862021</v>
      </c>
    </row>
    <row r="248" spans="3:13" s="1" customFormat="1" ht="11.1" customHeight="1" x14ac:dyDescent="0.15">
      <c r="C248" s="61">
        <v>45992</v>
      </c>
      <c r="D248" s="60">
        <v>53206</v>
      </c>
      <c r="E248" s="13">
        <v>237</v>
      </c>
      <c r="F248" s="59">
        <v>7214</v>
      </c>
      <c r="G248" s="110"/>
      <c r="H248" s="110"/>
      <c r="I248" s="94">
        <v>785890292.04399502</v>
      </c>
      <c r="J248" s="94"/>
      <c r="K248" s="13">
        <v>529423817.39514601</v>
      </c>
      <c r="L248" s="13">
        <v>292717162.30332601</v>
      </c>
      <c r="M248" s="13">
        <v>109012354.894385</v>
      </c>
    </row>
    <row r="249" spans="3:13" s="1" customFormat="1" ht="11.1" customHeight="1" x14ac:dyDescent="0.15">
      <c r="C249" s="61">
        <v>45992</v>
      </c>
      <c r="D249" s="60">
        <v>53236</v>
      </c>
      <c r="E249" s="13">
        <v>238</v>
      </c>
      <c r="F249" s="59">
        <v>7244</v>
      </c>
      <c r="G249" s="110"/>
      <c r="H249" s="110"/>
      <c r="I249" s="94">
        <v>759866489.79124796</v>
      </c>
      <c r="J249" s="94"/>
      <c r="K249" s="13">
        <v>511052366.85982698</v>
      </c>
      <c r="L249" s="13">
        <v>281864176.28035003</v>
      </c>
      <c r="M249" s="13">
        <v>104540241.970768</v>
      </c>
    </row>
    <row r="250" spans="3:13" s="1" customFormat="1" ht="11.1" customHeight="1" x14ac:dyDescent="0.15">
      <c r="C250" s="61">
        <v>45992</v>
      </c>
      <c r="D250" s="60">
        <v>53267</v>
      </c>
      <c r="E250" s="13">
        <v>239</v>
      </c>
      <c r="F250" s="59">
        <v>7275</v>
      </c>
      <c r="G250" s="110"/>
      <c r="H250" s="110"/>
      <c r="I250" s="94">
        <v>734572508.23776901</v>
      </c>
      <c r="J250" s="94"/>
      <c r="K250" s="13">
        <v>493202831.42789</v>
      </c>
      <c r="L250" s="13">
        <v>271327699.42898399</v>
      </c>
      <c r="M250" s="13">
        <v>100206148.639892</v>
      </c>
    </row>
    <row r="251" spans="3:13" s="1" customFormat="1" ht="11.1" customHeight="1" x14ac:dyDescent="0.15">
      <c r="C251" s="61">
        <v>45992</v>
      </c>
      <c r="D251" s="60">
        <v>53297</v>
      </c>
      <c r="E251" s="13">
        <v>240</v>
      </c>
      <c r="F251" s="59">
        <v>7305</v>
      </c>
      <c r="G251" s="110"/>
      <c r="H251" s="110"/>
      <c r="I251" s="94">
        <v>709812594.11851299</v>
      </c>
      <c r="J251" s="94"/>
      <c r="K251" s="13">
        <v>475796399.90923899</v>
      </c>
      <c r="L251" s="13">
        <v>261107586.377648</v>
      </c>
      <c r="M251" s="13">
        <v>96036386.739090905</v>
      </c>
    </row>
    <row r="252" spans="3:13" s="1" customFormat="1" ht="11.1" customHeight="1" x14ac:dyDescent="0.15">
      <c r="C252" s="61">
        <v>45992</v>
      </c>
      <c r="D252" s="60">
        <v>53328</v>
      </c>
      <c r="E252" s="13">
        <v>241</v>
      </c>
      <c r="F252" s="59">
        <v>7336</v>
      </c>
      <c r="G252" s="110"/>
      <c r="H252" s="110"/>
      <c r="I252" s="94">
        <v>685654424.42235804</v>
      </c>
      <c r="J252" s="94"/>
      <c r="K252" s="13">
        <v>458823351.35354799</v>
      </c>
      <c r="L252" s="13">
        <v>251152753.72169301</v>
      </c>
      <c r="M252" s="13">
        <v>91983702.2358547</v>
      </c>
    </row>
    <row r="253" spans="3:13" s="1" customFormat="1" ht="11.1" customHeight="1" x14ac:dyDescent="0.15">
      <c r="C253" s="61">
        <v>45992</v>
      </c>
      <c r="D253" s="60">
        <v>53359</v>
      </c>
      <c r="E253" s="13">
        <v>242</v>
      </c>
      <c r="F253" s="59">
        <v>7367</v>
      </c>
      <c r="G253" s="110"/>
      <c r="H253" s="110"/>
      <c r="I253" s="94">
        <v>662044803.24051702</v>
      </c>
      <c r="J253" s="94"/>
      <c r="K253" s="13">
        <v>442272961.98939002</v>
      </c>
      <c r="L253" s="13">
        <v>241477635.29296601</v>
      </c>
      <c r="M253" s="13">
        <v>88065635.831738606</v>
      </c>
    </row>
    <row r="254" spans="3:13" s="1" customFormat="1" ht="11.1" customHeight="1" x14ac:dyDescent="0.15">
      <c r="C254" s="61">
        <v>45992</v>
      </c>
      <c r="D254" s="60">
        <v>53387</v>
      </c>
      <c r="E254" s="13">
        <v>243</v>
      </c>
      <c r="F254" s="59">
        <v>7395</v>
      </c>
      <c r="G254" s="110"/>
      <c r="H254" s="110"/>
      <c r="I254" s="94">
        <v>638863820.07316601</v>
      </c>
      <c r="J254" s="94"/>
      <c r="K254" s="13">
        <v>426133253.66578501</v>
      </c>
      <c r="L254" s="13">
        <v>232130959.526088</v>
      </c>
      <c r="M254" s="13">
        <v>84333017.218536705</v>
      </c>
    </row>
    <row r="255" spans="3:13" s="1" customFormat="1" ht="11.1" customHeight="1" x14ac:dyDescent="0.15">
      <c r="C255" s="61">
        <v>45992</v>
      </c>
      <c r="D255" s="60">
        <v>53418</v>
      </c>
      <c r="E255" s="13">
        <v>244</v>
      </c>
      <c r="F255" s="59">
        <v>7426</v>
      </c>
      <c r="G255" s="110"/>
      <c r="H255" s="110"/>
      <c r="I255" s="94">
        <v>616210649.808599</v>
      </c>
      <c r="J255" s="94"/>
      <c r="K255" s="13">
        <v>410326070.26058698</v>
      </c>
      <c r="L255" s="13">
        <v>222951728.83964401</v>
      </c>
      <c r="M255" s="13">
        <v>80655137.495406896</v>
      </c>
    </row>
    <row r="256" spans="3:13" s="1" customFormat="1" ht="11.1" customHeight="1" x14ac:dyDescent="0.15">
      <c r="C256" s="61">
        <v>45992</v>
      </c>
      <c r="D256" s="60">
        <v>53448</v>
      </c>
      <c r="E256" s="13">
        <v>245</v>
      </c>
      <c r="F256" s="59">
        <v>7456</v>
      </c>
      <c r="G256" s="110"/>
      <c r="H256" s="110"/>
      <c r="I256" s="94">
        <v>594017171.941517</v>
      </c>
      <c r="J256" s="94"/>
      <c r="K256" s="13">
        <v>394898488.35819</v>
      </c>
      <c r="L256" s="13">
        <v>214041000.33290201</v>
      </c>
      <c r="M256" s="13">
        <v>77114180.382346794</v>
      </c>
    </row>
    <row r="257" spans="3:13" s="1" customFormat="1" ht="11.1" customHeight="1" x14ac:dyDescent="0.15">
      <c r="C257" s="61">
        <v>45992</v>
      </c>
      <c r="D257" s="60">
        <v>53479</v>
      </c>
      <c r="E257" s="13">
        <v>246</v>
      </c>
      <c r="F257" s="59">
        <v>7487</v>
      </c>
      <c r="G257" s="110"/>
      <c r="H257" s="110"/>
      <c r="I257" s="94">
        <v>572296584.00779295</v>
      </c>
      <c r="J257" s="94"/>
      <c r="K257" s="13">
        <v>379813506.15945899</v>
      </c>
      <c r="L257" s="13">
        <v>205341153.70745599</v>
      </c>
      <c r="M257" s="13">
        <v>73666475.562976107</v>
      </c>
    </row>
    <row r="258" spans="3:13" s="1" customFormat="1" ht="11.1" customHeight="1" x14ac:dyDescent="0.15">
      <c r="C258" s="61">
        <v>45992</v>
      </c>
      <c r="D258" s="60">
        <v>53509</v>
      </c>
      <c r="E258" s="13">
        <v>247</v>
      </c>
      <c r="F258" s="59">
        <v>7517</v>
      </c>
      <c r="G258" s="110"/>
      <c r="H258" s="110"/>
      <c r="I258" s="94">
        <v>551293632.06925702</v>
      </c>
      <c r="J258" s="94"/>
      <c r="K258" s="13">
        <v>365274022.24838001</v>
      </c>
      <c r="L258" s="13">
        <v>196994521.23064101</v>
      </c>
      <c r="M258" s="13">
        <v>70382408.733782694</v>
      </c>
    </row>
    <row r="259" spans="3:13" s="1" customFormat="1" ht="11.1" customHeight="1" x14ac:dyDescent="0.15">
      <c r="C259" s="61">
        <v>45992</v>
      </c>
      <c r="D259" s="60">
        <v>53540</v>
      </c>
      <c r="E259" s="13">
        <v>248</v>
      </c>
      <c r="F259" s="59">
        <v>7548</v>
      </c>
      <c r="G259" s="110"/>
      <c r="H259" s="110"/>
      <c r="I259" s="94">
        <v>530868841.56889099</v>
      </c>
      <c r="J259" s="94"/>
      <c r="K259" s="13">
        <v>351144463.98574299</v>
      </c>
      <c r="L259" s="13">
        <v>188892745.790638</v>
      </c>
      <c r="M259" s="13">
        <v>67201950.321924195</v>
      </c>
    </row>
    <row r="260" spans="3:13" s="1" customFormat="1" ht="11.1" customHeight="1" x14ac:dyDescent="0.15">
      <c r="C260" s="61">
        <v>45992</v>
      </c>
      <c r="D260" s="60">
        <v>53571</v>
      </c>
      <c r="E260" s="13">
        <v>249</v>
      </c>
      <c r="F260" s="59">
        <v>7579</v>
      </c>
      <c r="G260" s="110"/>
      <c r="H260" s="110"/>
      <c r="I260" s="94">
        <v>511088212.37356001</v>
      </c>
      <c r="J260" s="94"/>
      <c r="K260" s="13">
        <v>337487143.872271</v>
      </c>
      <c r="L260" s="13">
        <v>181084292.34158701</v>
      </c>
      <c r="M260" s="13">
        <v>64151083.721500598</v>
      </c>
    </row>
    <row r="261" spans="3:13" s="1" customFormat="1" ht="11.1" customHeight="1" x14ac:dyDescent="0.15">
      <c r="C261" s="61">
        <v>45992</v>
      </c>
      <c r="D261" s="60">
        <v>53601</v>
      </c>
      <c r="E261" s="13">
        <v>250</v>
      </c>
      <c r="F261" s="59">
        <v>7609</v>
      </c>
      <c r="G261" s="110"/>
      <c r="H261" s="110"/>
      <c r="I261" s="94">
        <v>491919324.08902901</v>
      </c>
      <c r="J261" s="94"/>
      <c r="K261" s="13">
        <v>324296164.83568197</v>
      </c>
      <c r="L261" s="13">
        <v>173578178.50388601</v>
      </c>
      <c r="M261" s="13">
        <v>61239893.571187899</v>
      </c>
    </row>
    <row r="262" spans="3:13" s="1" customFormat="1" ht="11.1" customHeight="1" x14ac:dyDescent="0.15">
      <c r="C262" s="61">
        <v>45992</v>
      </c>
      <c r="D262" s="60">
        <v>53632</v>
      </c>
      <c r="E262" s="13">
        <v>251</v>
      </c>
      <c r="F262" s="59">
        <v>7640</v>
      </c>
      <c r="G262" s="110"/>
      <c r="H262" s="110"/>
      <c r="I262" s="94">
        <v>473176236.76599503</v>
      </c>
      <c r="J262" s="94"/>
      <c r="K262" s="13">
        <v>311410774.30452597</v>
      </c>
      <c r="L262" s="13">
        <v>166257421.695472</v>
      </c>
      <c r="M262" s="13">
        <v>58408622.147545703</v>
      </c>
    </row>
    <row r="263" spans="3:13" s="1" customFormat="1" ht="11.1" customHeight="1" x14ac:dyDescent="0.15">
      <c r="C263" s="61">
        <v>45992</v>
      </c>
      <c r="D263" s="60">
        <v>53662</v>
      </c>
      <c r="E263" s="13">
        <v>252</v>
      </c>
      <c r="F263" s="59">
        <v>7670</v>
      </c>
      <c r="G263" s="110"/>
      <c r="H263" s="110"/>
      <c r="I263" s="94">
        <v>454867980.301139</v>
      </c>
      <c r="J263" s="94"/>
      <c r="K263" s="13">
        <v>298870214.48803502</v>
      </c>
      <c r="L263" s="13">
        <v>159169484.37876701</v>
      </c>
      <c r="M263" s="13">
        <v>55689306.9360976</v>
      </c>
    </row>
    <row r="264" spans="3:13" s="1" customFormat="1" ht="11.1" customHeight="1" x14ac:dyDescent="0.15">
      <c r="C264" s="61">
        <v>45992</v>
      </c>
      <c r="D264" s="60">
        <v>53693</v>
      </c>
      <c r="E264" s="13">
        <v>253</v>
      </c>
      <c r="F264" s="59">
        <v>7701</v>
      </c>
      <c r="G264" s="110"/>
      <c r="H264" s="110"/>
      <c r="I264" s="94">
        <v>436996698.26141101</v>
      </c>
      <c r="J264" s="94"/>
      <c r="K264" s="13">
        <v>286640929.53955501</v>
      </c>
      <c r="L264" s="13">
        <v>152268289.99829099</v>
      </c>
      <c r="M264" s="13">
        <v>53049108.972393699</v>
      </c>
    </row>
    <row r="265" spans="3:13" s="1" customFormat="1" ht="11.1" customHeight="1" x14ac:dyDescent="0.15">
      <c r="C265" s="61">
        <v>45992</v>
      </c>
      <c r="D265" s="60">
        <v>53724</v>
      </c>
      <c r="E265" s="13">
        <v>254</v>
      </c>
      <c r="F265" s="59">
        <v>7732</v>
      </c>
      <c r="G265" s="110"/>
      <c r="H265" s="110"/>
      <c r="I265" s="94">
        <v>419768989.95876199</v>
      </c>
      <c r="J265" s="94"/>
      <c r="K265" s="13">
        <v>274873694.20503598</v>
      </c>
      <c r="L265" s="13">
        <v>145645992.431456</v>
      </c>
      <c r="M265" s="13">
        <v>50527031.276054502</v>
      </c>
    </row>
    <row r="266" spans="3:13" s="1" customFormat="1" ht="11.1" customHeight="1" x14ac:dyDescent="0.15">
      <c r="C266" s="61">
        <v>45992</v>
      </c>
      <c r="D266" s="60">
        <v>53752</v>
      </c>
      <c r="E266" s="13">
        <v>255</v>
      </c>
      <c r="F266" s="59">
        <v>7760</v>
      </c>
      <c r="G266" s="110"/>
      <c r="H266" s="110"/>
      <c r="I266" s="94">
        <v>402995468.35491902</v>
      </c>
      <c r="J266" s="94"/>
      <c r="K266" s="13">
        <v>263485737.92521101</v>
      </c>
      <c r="L266" s="13">
        <v>139291170.71539301</v>
      </c>
      <c r="M266" s="13">
        <v>48137534.4650307</v>
      </c>
    </row>
    <row r="267" spans="3:13" s="1" customFormat="1" ht="11.1" customHeight="1" x14ac:dyDescent="0.15">
      <c r="C267" s="61">
        <v>45992</v>
      </c>
      <c r="D267" s="60">
        <v>53783</v>
      </c>
      <c r="E267" s="13">
        <v>256</v>
      </c>
      <c r="F267" s="59">
        <v>7791</v>
      </c>
      <c r="G267" s="110"/>
      <c r="H267" s="110"/>
      <c r="I267" s="94">
        <v>386655520.38578099</v>
      </c>
      <c r="J267" s="94"/>
      <c r="K267" s="13">
        <v>252373612.37551001</v>
      </c>
      <c r="L267" s="13">
        <v>133077463.05410101</v>
      </c>
      <c r="M267" s="13">
        <v>45795350.428008601</v>
      </c>
    </row>
    <row r="268" spans="3:13" s="1" customFormat="1" ht="11.1" customHeight="1" x14ac:dyDescent="0.15">
      <c r="C268" s="61">
        <v>45992</v>
      </c>
      <c r="D268" s="60">
        <v>53813</v>
      </c>
      <c r="E268" s="13">
        <v>257</v>
      </c>
      <c r="F268" s="59">
        <v>7821</v>
      </c>
      <c r="G268" s="110"/>
      <c r="H268" s="110"/>
      <c r="I268" s="94">
        <v>370657886.98113501</v>
      </c>
      <c r="J268" s="94"/>
      <c r="K268" s="13">
        <v>241534701.464926</v>
      </c>
      <c r="L268" s="13">
        <v>127048596.33643501</v>
      </c>
      <c r="M268" s="13">
        <v>43541444.045990102</v>
      </c>
    </row>
    <row r="269" spans="3:13" s="1" customFormat="1" ht="11.1" customHeight="1" x14ac:dyDescent="0.15">
      <c r="C269" s="61">
        <v>45992</v>
      </c>
      <c r="D269" s="60">
        <v>53844</v>
      </c>
      <c r="E269" s="13">
        <v>258</v>
      </c>
      <c r="F269" s="59">
        <v>7852</v>
      </c>
      <c r="G269" s="110"/>
      <c r="H269" s="110"/>
      <c r="I269" s="94">
        <v>355000121.33012098</v>
      </c>
      <c r="J269" s="94"/>
      <c r="K269" s="13">
        <v>230939153.661654</v>
      </c>
      <c r="L269" s="13">
        <v>121166342.626344</v>
      </c>
      <c r="M269" s="13">
        <v>41349625.033030197</v>
      </c>
    </row>
    <row r="270" spans="3:13" s="1" customFormat="1" ht="11.1" customHeight="1" x14ac:dyDescent="0.15">
      <c r="C270" s="61">
        <v>45992</v>
      </c>
      <c r="D270" s="60">
        <v>53874</v>
      </c>
      <c r="E270" s="13">
        <v>259</v>
      </c>
      <c r="F270" s="59">
        <v>7882</v>
      </c>
      <c r="G270" s="110"/>
      <c r="H270" s="110"/>
      <c r="I270" s="94">
        <v>339779869.66933298</v>
      </c>
      <c r="J270" s="94"/>
      <c r="K270" s="13">
        <v>220675070.60215899</v>
      </c>
      <c r="L270" s="13">
        <v>115496140.19705699</v>
      </c>
      <c r="M270" s="13">
        <v>39253024.983127102</v>
      </c>
    </row>
    <row r="271" spans="3:13" s="1" customFormat="1" ht="11.1" customHeight="1" x14ac:dyDescent="0.15">
      <c r="C271" s="61">
        <v>45992</v>
      </c>
      <c r="D271" s="60">
        <v>53905</v>
      </c>
      <c r="E271" s="13">
        <v>260</v>
      </c>
      <c r="F271" s="59">
        <v>7913</v>
      </c>
      <c r="G271" s="110"/>
      <c r="H271" s="110"/>
      <c r="I271" s="94">
        <v>324902339.89268398</v>
      </c>
      <c r="J271" s="94"/>
      <c r="K271" s="13">
        <v>210654745.410137</v>
      </c>
      <c r="L271" s="13">
        <v>109971344.87735599</v>
      </c>
      <c r="M271" s="13">
        <v>37217038.854693703</v>
      </c>
    </row>
    <row r="272" spans="3:13" s="1" customFormat="1" ht="11.1" customHeight="1" x14ac:dyDescent="0.15">
      <c r="C272" s="61">
        <v>45992</v>
      </c>
      <c r="D272" s="60">
        <v>53936</v>
      </c>
      <c r="E272" s="13">
        <v>261</v>
      </c>
      <c r="F272" s="59">
        <v>7944</v>
      </c>
      <c r="G272" s="110"/>
      <c r="H272" s="110"/>
      <c r="I272" s="94">
        <v>310515639.10669303</v>
      </c>
      <c r="J272" s="94"/>
      <c r="K272" s="13">
        <v>200985471.57681501</v>
      </c>
      <c r="L272" s="13">
        <v>104656702.597445</v>
      </c>
      <c r="M272" s="13">
        <v>35268415.335181803</v>
      </c>
    </row>
    <row r="273" spans="3:13" s="1" customFormat="1" ht="11.1" customHeight="1" x14ac:dyDescent="0.15">
      <c r="C273" s="61">
        <v>45992</v>
      </c>
      <c r="D273" s="60">
        <v>53966</v>
      </c>
      <c r="E273" s="13">
        <v>262</v>
      </c>
      <c r="F273" s="59">
        <v>7974</v>
      </c>
      <c r="G273" s="110"/>
      <c r="H273" s="110"/>
      <c r="I273" s="94">
        <v>296595494.71682203</v>
      </c>
      <c r="J273" s="94"/>
      <c r="K273" s="13">
        <v>191660358.902578</v>
      </c>
      <c r="L273" s="13">
        <v>99555314.022631496</v>
      </c>
      <c r="M273" s="13">
        <v>33411765.852685399</v>
      </c>
    </row>
    <row r="274" spans="3:13" s="1" customFormat="1" ht="11.1" customHeight="1" x14ac:dyDescent="0.15">
      <c r="C274" s="61">
        <v>45992</v>
      </c>
      <c r="D274" s="60">
        <v>53997</v>
      </c>
      <c r="E274" s="13">
        <v>263</v>
      </c>
      <c r="F274" s="59">
        <v>8005</v>
      </c>
      <c r="G274" s="110"/>
      <c r="H274" s="110"/>
      <c r="I274" s="94">
        <v>283107438.39118999</v>
      </c>
      <c r="J274" s="94"/>
      <c r="K274" s="13">
        <v>182634073.80395901</v>
      </c>
      <c r="L274" s="13">
        <v>94625469.841278702</v>
      </c>
      <c r="M274" s="13">
        <v>31622751.199771099</v>
      </c>
    </row>
    <row r="275" spans="3:13" s="1" customFormat="1" ht="11.1" customHeight="1" x14ac:dyDescent="0.15">
      <c r="C275" s="61">
        <v>45992</v>
      </c>
      <c r="D275" s="60">
        <v>54027</v>
      </c>
      <c r="E275" s="13">
        <v>264</v>
      </c>
      <c r="F275" s="59">
        <v>8035</v>
      </c>
      <c r="G275" s="110"/>
      <c r="H275" s="110"/>
      <c r="I275" s="94">
        <v>269850207.08966202</v>
      </c>
      <c r="J275" s="94"/>
      <c r="K275" s="13">
        <v>173796026.270475</v>
      </c>
      <c r="L275" s="13">
        <v>89824715.854935095</v>
      </c>
      <c r="M275" s="13">
        <v>29895342.804089099</v>
      </c>
    </row>
    <row r="276" spans="3:13" s="1" customFormat="1" ht="11.1" customHeight="1" x14ac:dyDescent="0.15">
      <c r="C276" s="61">
        <v>45992</v>
      </c>
      <c r="D276" s="60">
        <v>54058</v>
      </c>
      <c r="E276" s="13">
        <v>265</v>
      </c>
      <c r="F276" s="59">
        <v>8066</v>
      </c>
      <c r="G276" s="110"/>
      <c r="H276" s="110"/>
      <c r="I276" s="94">
        <v>256868055.97791699</v>
      </c>
      <c r="J276" s="94"/>
      <c r="K276" s="13">
        <v>165154330.06999999</v>
      </c>
      <c r="L276" s="13">
        <v>85141258.8699954</v>
      </c>
      <c r="M276" s="13">
        <v>28216579.914495502</v>
      </c>
    </row>
    <row r="277" spans="3:13" s="1" customFormat="1" ht="11.1" customHeight="1" x14ac:dyDescent="0.15">
      <c r="C277" s="61">
        <v>45992</v>
      </c>
      <c r="D277" s="60">
        <v>54089</v>
      </c>
      <c r="E277" s="13">
        <v>266</v>
      </c>
      <c r="F277" s="59">
        <v>8097</v>
      </c>
      <c r="G277" s="110"/>
      <c r="H277" s="110"/>
      <c r="I277" s="94">
        <v>244047495.676633</v>
      </c>
      <c r="J277" s="94"/>
      <c r="K277" s="13">
        <v>156645167.06352001</v>
      </c>
      <c r="L277" s="13">
        <v>80549193.368852794</v>
      </c>
      <c r="M277" s="13">
        <v>26581661.3333335</v>
      </c>
    </row>
    <row r="278" spans="3:13" s="1" customFormat="1" ht="11.1" customHeight="1" x14ac:dyDescent="0.15">
      <c r="C278" s="61">
        <v>45992</v>
      </c>
      <c r="D278" s="60">
        <v>54118</v>
      </c>
      <c r="E278" s="13">
        <v>267</v>
      </c>
      <c r="F278" s="59">
        <v>8126</v>
      </c>
      <c r="G278" s="110"/>
      <c r="H278" s="110"/>
      <c r="I278" s="94">
        <v>231407636.849814</v>
      </c>
      <c r="J278" s="94"/>
      <c r="K278" s="13">
        <v>148296422.348943</v>
      </c>
      <c r="L278" s="13">
        <v>76074710.962518096</v>
      </c>
      <c r="M278" s="13">
        <v>25005571.407797001</v>
      </c>
    </row>
    <row r="279" spans="3:13" s="1" customFormat="1" ht="11.1" customHeight="1" x14ac:dyDescent="0.15">
      <c r="C279" s="61">
        <v>45992</v>
      </c>
      <c r="D279" s="60">
        <v>54149</v>
      </c>
      <c r="E279" s="13">
        <v>268</v>
      </c>
      <c r="F279" s="59">
        <v>8157</v>
      </c>
      <c r="G279" s="110"/>
      <c r="H279" s="110"/>
      <c r="I279" s="94">
        <v>218890590.43162</v>
      </c>
      <c r="J279" s="94"/>
      <c r="K279" s="13">
        <v>140037019.31860399</v>
      </c>
      <c r="L279" s="13">
        <v>71655014.515043005</v>
      </c>
      <c r="M279" s="13">
        <v>23453068.934433799</v>
      </c>
    </row>
    <row r="280" spans="3:13" s="1" customFormat="1" ht="11.1" customHeight="1" x14ac:dyDescent="0.15">
      <c r="C280" s="61">
        <v>45992</v>
      </c>
      <c r="D280" s="60">
        <v>54179</v>
      </c>
      <c r="E280" s="13">
        <v>269</v>
      </c>
      <c r="F280" s="59">
        <v>8187</v>
      </c>
      <c r="G280" s="110"/>
      <c r="H280" s="110"/>
      <c r="I280" s="94">
        <v>206533813.8064</v>
      </c>
      <c r="J280" s="94"/>
      <c r="K280" s="13">
        <v>131914790.053213</v>
      </c>
      <c r="L280" s="13">
        <v>67332848.560456604</v>
      </c>
      <c r="M280" s="13">
        <v>21948061.233419798</v>
      </c>
    </row>
    <row r="281" spans="3:13" s="1" customFormat="1" ht="11.1" customHeight="1" x14ac:dyDescent="0.15">
      <c r="C281" s="61">
        <v>45992</v>
      </c>
      <c r="D281" s="60">
        <v>54210</v>
      </c>
      <c r="E281" s="13">
        <v>270</v>
      </c>
      <c r="F281" s="59">
        <v>8218</v>
      </c>
      <c r="G281" s="110"/>
      <c r="H281" s="110"/>
      <c r="I281" s="94">
        <v>194389545.79195899</v>
      </c>
      <c r="J281" s="94"/>
      <c r="K281" s="13">
        <v>123947568.043648</v>
      </c>
      <c r="L281" s="13">
        <v>63105265.782227397</v>
      </c>
      <c r="M281" s="13">
        <v>20482897.653834701</v>
      </c>
    </row>
    <row r="282" spans="3:13" s="1" customFormat="1" ht="11.1" customHeight="1" x14ac:dyDescent="0.15">
      <c r="C282" s="61">
        <v>45992</v>
      </c>
      <c r="D282" s="60">
        <v>54240</v>
      </c>
      <c r="E282" s="13">
        <v>271</v>
      </c>
      <c r="F282" s="59">
        <v>8248</v>
      </c>
      <c r="G282" s="110"/>
      <c r="H282" s="110"/>
      <c r="I282" s="94">
        <v>182517123.63135001</v>
      </c>
      <c r="J282" s="94"/>
      <c r="K282" s="13">
        <v>116186396.20580199</v>
      </c>
      <c r="L282" s="13">
        <v>59008236.927133702</v>
      </c>
      <c r="M282" s="13">
        <v>19074559.487100601</v>
      </c>
    </row>
    <row r="283" spans="3:13" s="1" customFormat="1" ht="11.1" customHeight="1" x14ac:dyDescent="0.15">
      <c r="C283" s="61">
        <v>45992</v>
      </c>
      <c r="D283" s="60">
        <v>54271</v>
      </c>
      <c r="E283" s="13">
        <v>272</v>
      </c>
      <c r="F283" s="59">
        <v>8279</v>
      </c>
      <c r="G283" s="110"/>
      <c r="H283" s="110"/>
      <c r="I283" s="94">
        <v>171053399.22203499</v>
      </c>
      <c r="J283" s="94"/>
      <c r="K283" s="13">
        <v>108704157.24610101</v>
      </c>
      <c r="L283" s="13">
        <v>55067784.456236802</v>
      </c>
      <c r="M283" s="13">
        <v>17725402.334046599</v>
      </c>
    </row>
    <row r="284" spans="3:13" s="1" customFormat="1" ht="11.1" customHeight="1" x14ac:dyDescent="0.15">
      <c r="C284" s="61">
        <v>45992</v>
      </c>
      <c r="D284" s="60">
        <v>54302</v>
      </c>
      <c r="E284" s="13">
        <v>273</v>
      </c>
      <c r="F284" s="59">
        <v>8310</v>
      </c>
      <c r="G284" s="110"/>
      <c r="H284" s="110"/>
      <c r="I284" s="94">
        <v>160011784.13661</v>
      </c>
      <c r="J284" s="94"/>
      <c r="K284" s="13">
        <v>101514759.73669399</v>
      </c>
      <c r="L284" s="13">
        <v>51294964.594868302</v>
      </c>
      <c r="M284" s="13">
        <v>16441061.419941301</v>
      </c>
    </row>
    <row r="285" spans="3:13" s="1" customFormat="1" ht="11.1" customHeight="1" x14ac:dyDescent="0.15">
      <c r="C285" s="61">
        <v>45992</v>
      </c>
      <c r="D285" s="60">
        <v>54332</v>
      </c>
      <c r="E285" s="13">
        <v>274</v>
      </c>
      <c r="F285" s="59">
        <v>8340</v>
      </c>
      <c r="G285" s="110"/>
      <c r="H285" s="110"/>
      <c r="I285" s="94">
        <v>149443222.38050699</v>
      </c>
      <c r="J285" s="94"/>
      <c r="K285" s="13">
        <v>94654225.728624806</v>
      </c>
      <c r="L285" s="13">
        <v>47710648.306825697</v>
      </c>
      <c r="M285" s="13">
        <v>15229530.6317937</v>
      </c>
    </row>
    <row r="286" spans="3:13" s="1" customFormat="1" ht="11.1" customHeight="1" x14ac:dyDescent="0.15">
      <c r="C286" s="61">
        <v>45992</v>
      </c>
      <c r="D286" s="60">
        <v>54363</v>
      </c>
      <c r="E286" s="13">
        <v>275</v>
      </c>
      <c r="F286" s="59">
        <v>8371</v>
      </c>
      <c r="G286" s="110"/>
      <c r="H286" s="110"/>
      <c r="I286" s="94">
        <v>139408756.940593</v>
      </c>
      <c r="J286" s="94"/>
      <c r="K286" s="13">
        <v>88148843.264092997</v>
      </c>
      <c r="L286" s="13">
        <v>44318598.807316802</v>
      </c>
      <c r="M286" s="13">
        <v>14086848.4226299</v>
      </c>
    </row>
    <row r="287" spans="3:13" s="1" customFormat="1" ht="11.1" customHeight="1" x14ac:dyDescent="0.15">
      <c r="C287" s="61">
        <v>45992</v>
      </c>
      <c r="D287" s="60">
        <v>54393</v>
      </c>
      <c r="E287" s="13">
        <v>276</v>
      </c>
      <c r="F287" s="59">
        <v>8401</v>
      </c>
      <c r="G287" s="110"/>
      <c r="H287" s="110"/>
      <c r="I287" s="94">
        <v>129807492.240529</v>
      </c>
      <c r="J287" s="94"/>
      <c r="K287" s="13">
        <v>81943193.075955197</v>
      </c>
      <c r="L287" s="13">
        <v>41097182.964948699</v>
      </c>
      <c r="M287" s="13">
        <v>13009360.7763761</v>
      </c>
    </row>
    <row r="288" spans="3:13" s="1" customFormat="1" ht="11.1" customHeight="1" x14ac:dyDescent="0.15">
      <c r="C288" s="61">
        <v>45992</v>
      </c>
      <c r="D288" s="60">
        <v>54424</v>
      </c>
      <c r="E288" s="13">
        <v>277</v>
      </c>
      <c r="F288" s="59">
        <v>8432</v>
      </c>
      <c r="G288" s="110"/>
      <c r="H288" s="110"/>
      <c r="I288" s="94">
        <v>120706694.84676</v>
      </c>
      <c r="J288" s="94"/>
      <c r="K288" s="13">
        <v>76068921.808438793</v>
      </c>
      <c r="L288" s="13">
        <v>38054018.444734499</v>
      </c>
      <c r="M288" s="13">
        <v>11995021.970538201</v>
      </c>
    </row>
    <row r="289" spans="3:13" s="1" customFormat="1" ht="11.1" customHeight="1" x14ac:dyDescent="0.15">
      <c r="C289" s="61">
        <v>45992</v>
      </c>
      <c r="D289" s="60">
        <v>54455</v>
      </c>
      <c r="E289" s="13">
        <v>278</v>
      </c>
      <c r="F289" s="59">
        <v>8463</v>
      </c>
      <c r="G289" s="110"/>
      <c r="H289" s="110"/>
      <c r="I289" s="94">
        <v>111967656.697879</v>
      </c>
      <c r="J289" s="94"/>
      <c r="K289" s="13">
        <v>70441933.910904303</v>
      </c>
      <c r="L289" s="13">
        <v>35149457.553890698</v>
      </c>
      <c r="M289" s="13">
        <v>11032546.590048401</v>
      </c>
    </row>
    <row r="290" spans="3:13" s="1" customFormat="1" ht="11.1" customHeight="1" x14ac:dyDescent="0.15">
      <c r="C290" s="61">
        <v>45992</v>
      </c>
      <c r="D290" s="60">
        <v>54483</v>
      </c>
      <c r="E290" s="13">
        <v>279</v>
      </c>
      <c r="F290" s="59">
        <v>8491</v>
      </c>
      <c r="G290" s="110"/>
      <c r="H290" s="110"/>
      <c r="I290" s="94">
        <v>103593435.940752</v>
      </c>
      <c r="J290" s="94"/>
      <c r="K290" s="13">
        <v>65073631.275220603</v>
      </c>
      <c r="L290" s="13">
        <v>32396158.482106</v>
      </c>
      <c r="M290" s="13">
        <v>10129445.429372</v>
      </c>
    </row>
    <row r="291" spans="3:13" s="1" customFormat="1" ht="11.1" customHeight="1" x14ac:dyDescent="0.15">
      <c r="C291" s="61">
        <v>45992</v>
      </c>
      <c r="D291" s="60">
        <v>54514</v>
      </c>
      <c r="E291" s="13">
        <v>280</v>
      </c>
      <c r="F291" s="59">
        <v>8522</v>
      </c>
      <c r="G291" s="110"/>
      <c r="H291" s="110"/>
      <c r="I291" s="94">
        <v>95558723.348438993</v>
      </c>
      <c r="J291" s="94"/>
      <c r="K291" s="13">
        <v>59924707.437852398</v>
      </c>
      <c r="L291" s="13">
        <v>29756954.985722199</v>
      </c>
      <c r="M291" s="13">
        <v>9264825.8813060801</v>
      </c>
    </row>
    <row r="292" spans="3:13" s="1" customFormat="1" ht="11.1" customHeight="1" x14ac:dyDescent="0.15">
      <c r="C292" s="61">
        <v>45992</v>
      </c>
      <c r="D292" s="60">
        <v>54544</v>
      </c>
      <c r="E292" s="13">
        <v>281</v>
      </c>
      <c r="F292" s="59">
        <v>8552</v>
      </c>
      <c r="G292" s="110"/>
      <c r="H292" s="110"/>
      <c r="I292" s="94">
        <v>87885512.750127003</v>
      </c>
      <c r="J292" s="94"/>
      <c r="K292" s="13">
        <v>55022387.948444404</v>
      </c>
      <c r="L292" s="13">
        <v>27255350.261194501</v>
      </c>
      <c r="M292" s="13">
        <v>8451165.8540745601</v>
      </c>
    </row>
    <row r="293" spans="3:13" s="1" customFormat="1" ht="11.1" customHeight="1" x14ac:dyDescent="0.15">
      <c r="C293" s="61">
        <v>45992</v>
      </c>
      <c r="D293" s="60">
        <v>54575</v>
      </c>
      <c r="E293" s="13">
        <v>282</v>
      </c>
      <c r="F293" s="59">
        <v>8583</v>
      </c>
      <c r="G293" s="110"/>
      <c r="H293" s="110"/>
      <c r="I293" s="94">
        <v>80579074.859601006</v>
      </c>
      <c r="J293" s="94"/>
      <c r="K293" s="13">
        <v>50362490.644503698</v>
      </c>
      <c r="L293" s="13">
        <v>24883623.720341399</v>
      </c>
      <c r="M293" s="13">
        <v>7683075.5247139204</v>
      </c>
    </row>
    <row r="294" spans="3:13" s="1" customFormat="1" ht="11.1" customHeight="1" x14ac:dyDescent="0.15">
      <c r="C294" s="61">
        <v>45992</v>
      </c>
      <c r="D294" s="60">
        <v>54605</v>
      </c>
      <c r="E294" s="13">
        <v>283</v>
      </c>
      <c r="F294" s="59">
        <v>8613</v>
      </c>
      <c r="G294" s="110"/>
      <c r="H294" s="110"/>
      <c r="I294" s="94">
        <v>73815979.184095994</v>
      </c>
      <c r="J294" s="94"/>
      <c r="K294" s="13">
        <v>46059780.962754197</v>
      </c>
      <c r="L294" s="13">
        <v>22701683.335537899</v>
      </c>
      <c r="M294" s="13">
        <v>6980646.1114670997</v>
      </c>
    </row>
    <row r="295" spans="3:13" s="1" customFormat="1" ht="11.1" customHeight="1" x14ac:dyDescent="0.15">
      <c r="C295" s="61">
        <v>45992</v>
      </c>
      <c r="D295" s="60">
        <v>54636</v>
      </c>
      <c r="E295" s="13">
        <v>284</v>
      </c>
      <c r="F295" s="59">
        <v>8644</v>
      </c>
      <c r="G295" s="110"/>
      <c r="H295" s="110"/>
      <c r="I295" s="94">
        <v>67660542.202316999</v>
      </c>
      <c r="J295" s="94"/>
      <c r="K295" s="13">
        <v>42147297.814972803</v>
      </c>
      <c r="L295" s="13">
        <v>20720490.024686899</v>
      </c>
      <c r="M295" s="13">
        <v>6344453.2533626799</v>
      </c>
    </row>
    <row r="296" spans="3:13" s="1" customFormat="1" ht="11.1" customHeight="1" x14ac:dyDescent="0.15">
      <c r="C296" s="61">
        <v>45992</v>
      </c>
      <c r="D296" s="60">
        <v>54667</v>
      </c>
      <c r="E296" s="13">
        <v>285</v>
      </c>
      <c r="F296" s="59">
        <v>8675</v>
      </c>
      <c r="G296" s="110"/>
      <c r="H296" s="110"/>
      <c r="I296" s="94">
        <v>62087195.815880999</v>
      </c>
      <c r="J296" s="94"/>
      <c r="K296" s="13">
        <v>38609936.431089297</v>
      </c>
      <c r="L296" s="13">
        <v>18933175.711548701</v>
      </c>
      <c r="M296" s="13">
        <v>5772637.2151509598</v>
      </c>
    </row>
    <row r="297" spans="3:13" s="1" customFormat="1" ht="11.1" customHeight="1" x14ac:dyDescent="0.15">
      <c r="C297" s="61">
        <v>45992</v>
      </c>
      <c r="D297" s="60">
        <v>54697</v>
      </c>
      <c r="E297" s="13">
        <v>286</v>
      </c>
      <c r="F297" s="59">
        <v>8705</v>
      </c>
      <c r="G297" s="110"/>
      <c r="H297" s="110"/>
      <c r="I297" s="94">
        <v>57405988.872317001</v>
      </c>
      <c r="J297" s="94"/>
      <c r="K297" s="13">
        <v>35640255.1221596</v>
      </c>
      <c r="L297" s="13">
        <v>17433916.047439501</v>
      </c>
      <c r="M297" s="13">
        <v>5293730.5645190096</v>
      </c>
    </row>
    <row r="298" spans="3:13" s="1" customFormat="1" ht="11.1" customHeight="1" x14ac:dyDescent="0.15">
      <c r="C298" s="61">
        <v>45992</v>
      </c>
      <c r="D298" s="60">
        <v>54728</v>
      </c>
      <c r="E298" s="13">
        <v>287</v>
      </c>
      <c r="F298" s="59">
        <v>8736</v>
      </c>
      <c r="G298" s="110"/>
      <c r="H298" s="110"/>
      <c r="I298" s="94">
        <v>53432631.174643002</v>
      </c>
      <c r="J298" s="94"/>
      <c r="K298" s="13">
        <v>33117148.947542101</v>
      </c>
      <c r="L298" s="13">
        <v>16158505.127127999</v>
      </c>
      <c r="M298" s="13">
        <v>4885676.2255550502</v>
      </c>
    </row>
    <row r="299" spans="3:13" s="1" customFormat="1" ht="11.1" customHeight="1" x14ac:dyDescent="0.15">
      <c r="C299" s="61">
        <v>45992</v>
      </c>
      <c r="D299" s="60">
        <v>54758</v>
      </c>
      <c r="E299" s="13">
        <v>288</v>
      </c>
      <c r="F299" s="59">
        <v>8766</v>
      </c>
      <c r="G299" s="110"/>
      <c r="H299" s="110"/>
      <c r="I299" s="94">
        <v>49856061.950485997</v>
      </c>
      <c r="J299" s="94"/>
      <c r="K299" s="13">
        <v>30849697.6813819</v>
      </c>
      <c r="L299" s="13">
        <v>15015123.8499483</v>
      </c>
      <c r="M299" s="13">
        <v>4521353.9288088595</v>
      </c>
    </row>
    <row r="300" spans="3:13" s="1" customFormat="1" ht="11.1" customHeight="1" x14ac:dyDescent="0.15">
      <c r="C300" s="61">
        <v>45992</v>
      </c>
      <c r="D300" s="60">
        <v>54789</v>
      </c>
      <c r="E300" s="13">
        <v>289</v>
      </c>
      <c r="F300" s="59">
        <v>8797</v>
      </c>
      <c r="G300" s="110"/>
      <c r="H300" s="110"/>
      <c r="I300" s="94">
        <v>46758171.367867</v>
      </c>
      <c r="J300" s="94"/>
      <c r="K300" s="13">
        <v>28883727.46232</v>
      </c>
      <c r="L300" s="13">
        <v>14022496.416528201</v>
      </c>
      <c r="M300" s="13">
        <v>4204569.5733144302</v>
      </c>
    </row>
    <row r="301" spans="3:13" s="1" customFormat="1" ht="11.1" customHeight="1" x14ac:dyDescent="0.15">
      <c r="C301" s="61">
        <v>45992</v>
      </c>
      <c r="D301" s="60">
        <v>54820</v>
      </c>
      <c r="E301" s="13">
        <v>290</v>
      </c>
      <c r="F301" s="59">
        <v>8828</v>
      </c>
      <c r="G301" s="110"/>
      <c r="H301" s="110"/>
      <c r="I301" s="94">
        <v>44051244.367560998</v>
      </c>
      <c r="J301" s="94"/>
      <c r="K301" s="13">
        <v>27165436.0253359</v>
      </c>
      <c r="L301" s="13">
        <v>13154758.2795067</v>
      </c>
      <c r="M301" s="13">
        <v>3927676.3830016698</v>
      </c>
    </row>
    <row r="302" spans="3:13" s="1" customFormat="1" ht="11.1" customHeight="1" x14ac:dyDescent="0.15">
      <c r="C302" s="61">
        <v>45992</v>
      </c>
      <c r="D302" s="60">
        <v>54848</v>
      </c>
      <c r="E302" s="13">
        <v>291</v>
      </c>
      <c r="F302" s="59">
        <v>8856</v>
      </c>
      <c r="G302" s="110"/>
      <c r="H302" s="110"/>
      <c r="I302" s="94">
        <v>41621490.466512002</v>
      </c>
      <c r="J302" s="94"/>
      <c r="K302" s="13">
        <v>25627736.528657299</v>
      </c>
      <c r="L302" s="13">
        <v>12381622.498544401</v>
      </c>
      <c r="M302" s="13">
        <v>3682691.9714414901</v>
      </c>
    </row>
    <row r="303" spans="3:13" s="1" customFormat="1" ht="11.1" customHeight="1" x14ac:dyDescent="0.15">
      <c r="C303" s="61">
        <v>45992</v>
      </c>
      <c r="D303" s="60">
        <v>54879</v>
      </c>
      <c r="E303" s="13">
        <v>292</v>
      </c>
      <c r="F303" s="59">
        <v>8887</v>
      </c>
      <c r="G303" s="110"/>
      <c r="H303" s="110"/>
      <c r="I303" s="94">
        <v>39277882.524875998</v>
      </c>
      <c r="J303" s="94"/>
      <c r="K303" s="13">
        <v>24143680.101985998</v>
      </c>
      <c r="L303" s="13">
        <v>11634959.3234348</v>
      </c>
      <c r="M303" s="13">
        <v>3445952.80500502</v>
      </c>
    </row>
    <row r="304" spans="3:13" s="1" customFormat="1" ht="11.1" customHeight="1" x14ac:dyDescent="0.15">
      <c r="C304" s="61">
        <v>45992</v>
      </c>
      <c r="D304" s="60">
        <v>54909</v>
      </c>
      <c r="E304" s="13">
        <v>293</v>
      </c>
      <c r="F304" s="59">
        <v>8917</v>
      </c>
      <c r="G304" s="110"/>
      <c r="H304" s="110"/>
      <c r="I304" s="94">
        <v>37255833.669918999</v>
      </c>
      <c r="J304" s="94"/>
      <c r="K304" s="13">
        <v>22863159.5814876</v>
      </c>
      <c r="L304" s="13">
        <v>10990752.195709901</v>
      </c>
      <c r="M304" s="13">
        <v>3241812.96954206</v>
      </c>
    </row>
    <row r="305" spans="3:13" s="1" customFormat="1" ht="11.1" customHeight="1" x14ac:dyDescent="0.15">
      <c r="C305" s="61">
        <v>45992</v>
      </c>
      <c r="D305" s="60">
        <v>54940</v>
      </c>
      <c r="E305" s="13">
        <v>294</v>
      </c>
      <c r="F305" s="59">
        <v>8948</v>
      </c>
      <c r="G305" s="110"/>
      <c r="H305" s="110"/>
      <c r="I305" s="94">
        <v>35446724.618097</v>
      </c>
      <c r="J305" s="94"/>
      <c r="K305" s="13">
        <v>21716050.9537783</v>
      </c>
      <c r="L305" s="13">
        <v>10412766.106975099</v>
      </c>
      <c r="M305" s="13">
        <v>3058322.44623012</v>
      </c>
    </row>
    <row r="306" spans="3:13" s="1" customFormat="1" ht="11.1" customHeight="1" x14ac:dyDescent="0.15">
      <c r="C306" s="61">
        <v>45992</v>
      </c>
      <c r="D306" s="60">
        <v>54970</v>
      </c>
      <c r="E306" s="13">
        <v>295</v>
      </c>
      <c r="F306" s="59">
        <v>8978</v>
      </c>
      <c r="G306" s="110"/>
      <c r="H306" s="110"/>
      <c r="I306" s="94">
        <v>33967404.555191003</v>
      </c>
      <c r="J306" s="94"/>
      <c r="K306" s="13">
        <v>20775604.294309601</v>
      </c>
      <c r="L306" s="13">
        <v>9937306.6907427497</v>
      </c>
      <c r="M306" s="13">
        <v>2906711.5464858701</v>
      </c>
    </row>
    <row r="307" spans="3:13" s="1" customFormat="1" ht="11.1" customHeight="1" x14ac:dyDescent="0.15">
      <c r="C307" s="61">
        <v>45992</v>
      </c>
      <c r="D307" s="60">
        <v>55001</v>
      </c>
      <c r="E307" s="13">
        <v>296</v>
      </c>
      <c r="F307" s="59">
        <v>9009</v>
      </c>
      <c r="G307" s="110"/>
      <c r="H307" s="110"/>
      <c r="I307" s="94">
        <v>32740877.424791001</v>
      </c>
      <c r="J307" s="94"/>
      <c r="K307" s="13">
        <v>19991454.5563391</v>
      </c>
      <c r="L307" s="13">
        <v>9537916.4888706598</v>
      </c>
      <c r="M307" s="13">
        <v>2778071.2336622402</v>
      </c>
    </row>
    <row r="308" spans="3:13" s="1" customFormat="1" ht="11.1" customHeight="1" x14ac:dyDescent="0.15">
      <c r="C308" s="61">
        <v>45992</v>
      </c>
      <c r="D308" s="60">
        <v>55032</v>
      </c>
      <c r="E308" s="13">
        <v>297</v>
      </c>
      <c r="F308" s="59">
        <v>9040</v>
      </c>
      <c r="G308" s="110"/>
      <c r="H308" s="110"/>
      <c r="I308" s="94">
        <v>31537648.789825998</v>
      </c>
      <c r="J308" s="94"/>
      <c r="K308" s="13">
        <v>19224106.8497601</v>
      </c>
      <c r="L308" s="13">
        <v>9148489.3332672808</v>
      </c>
      <c r="M308" s="13">
        <v>2653358.1045424398</v>
      </c>
    </row>
    <row r="309" spans="3:13" s="1" customFormat="1" ht="11.1" customHeight="1" x14ac:dyDescent="0.15">
      <c r="C309" s="61">
        <v>45992</v>
      </c>
      <c r="D309" s="60">
        <v>55062</v>
      </c>
      <c r="E309" s="13">
        <v>298</v>
      </c>
      <c r="F309" s="59">
        <v>9070</v>
      </c>
      <c r="G309" s="110"/>
      <c r="H309" s="110"/>
      <c r="I309" s="94">
        <v>30361987.236104999</v>
      </c>
      <c r="J309" s="94"/>
      <c r="K309" s="13">
        <v>18477091.646788798</v>
      </c>
      <c r="L309" s="13">
        <v>8771353.1055726893</v>
      </c>
      <c r="M309" s="13">
        <v>2533548.1330221999</v>
      </c>
    </row>
    <row r="310" spans="3:13" s="1" customFormat="1" ht="11.1" customHeight="1" x14ac:dyDescent="0.15">
      <c r="C310" s="61">
        <v>45992</v>
      </c>
      <c r="D310" s="60">
        <v>55093</v>
      </c>
      <c r="E310" s="13">
        <v>299</v>
      </c>
      <c r="F310" s="59">
        <v>9101</v>
      </c>
      <c r="G310" s="110"/>
      <c r="H310" s="110"/>
      <c r="I310" s="94">
        <v>29202345.693742</v>
      </c>
      <c r="J310" s="94"/>
      <c r="K310" s="13">
        <v>17741238.587374099</v>
      </c>
      <c r="L310" s="13">
        <v>8400613.6365974601</v>
      </c>
      <c r="M310" s="13">
        <v>2416185.06473399</v>
      </c>
    </row>
    <row r="311" spans="3:13" s="1" customFormat="1" ht="11.1" customHeight="1" x14ac:dyDescent="0.15">
      <c r="C311" s="61">
        <v>45992</v>
      </c>
      <c r="D311" s="60">
        <v>55123</v>
      </c>
      <c r="E311" s="13">
        <v>300</v>
      </c>
      <c r="F311" s="59">
        <v>9131</v>
      </c>
      <c r="G311" s="110"/>
      <c r="H311" s="110"/>
      <c r="I311" s="94">
        <v>28045329.034175001</v>
      </c>
      <c r="J311" s="94"/>
      <c r="K311" s="13">
        <v>17010351.918830201</v>
      </c>
      <c r="L311" s="13">
        <v>8034708.7839244604</v>
      </c>
      <c r="M311" s="13">
        <v>2301470.4783789199</v>
      </c>
    </row>
    <row r="312" spans="3:13" s="1" customFormat="1" ht="11.1" customHeight="1" x14ac:dyDescent="0.15">
      <c r="C312" s="61">
        <v>45992</v>
      </c>
      <c r="D312" s="60">
        <v>55154</v>
      </c>
      <c r="E312" s="13">
        <v>301</v>
      </c>
      <c r="F312" s="59">
        <v>9162</v>
      </c>
      <c r="G312" s="110"/>
      <c r="H312" s="110"/>
      <c r="I312" s="94">
        <v>26890895.576272</v>
      </c>
      <c r="J312" s="94"/>
      <c r="K312" s="13">
        <v>16282489.406254901</v>
      </c>
      <c r="L312" s="13">
        <v>7671348.96594893</v>
      </c>
      <c r="M312" s="13">
        <v>2188082.16675174</v>
      </c>
    </row>
    <row r="313" spans="3:13" s="1" customFormat="1" ht="11.1" customHeight="1" x14ac:dyDescent="0.15">
      <c r="C313" s="61">
        <v>45992</v>
      </c>
      <c r="D313" s="60">
        <v>55185</v>
      </c>
      <c r="E313" s="13">
        <v>302</v>
      </c>
      <c r="F313" s="59">
        <v>9193</v>
      </c>
      <c r="G313" s="110"/>
      <c r="H313" s="110"/>
      <c r="I313" s="94">
        <v>25739734.931474999</v>
      </c>
      <c r="J313" s="94"/>
      <c r="K313" s="13">
        <v>15559025.3115103</v>
      </c>
      <c r="L313" s="13">
        <v>7311852.3828327097</v>
      </c>
      <c r="M313" s="13">
        <v>2076710.3246085099</v>
      </c>
    </row>
    <row r="314" spans="3:13" s="1" customFormat="1" ht="11.1" customHeight="1" x14ac:dyDescent="0.15">
      <c r="C314" s="61">
        <v>45992</v>
      </c>
      <c r="D314" s="60">
        <v>55213</v>
      </c>
      <c r="E314" s="13">
        <v>303</v>
      </c>
      <c r="F314" s="59">
        <v>9221</v>
      </c>
      <c r="G314" s="110"/>
      <c r="H314" s="110"/>
      <c r="I314" s="94">
        <v>24589320.018679999</v>
      </c>
      <c r="J314" s="94"/>
      <c r="K314" s="13">
        <v>14840856.276035599</v>
      </c>
      <c r="L314" s="13">
        <v>6958331.3081190297</v>
      </c>
      <c r="M314" s="13">
        <v>1968741.16129381</v>
      </c>
    </row>
    <row r="315" spans="3:13" s="1" customFormat="1" ht="11.1" customHeight="1" x14ac:dyDescent="0.15">
      <c r="C315" s="61">
        <v>45992</v>
      </c>
      <c r="D315" s="60">
        <v>55244</v>
      </c>
      <c r="E315" s="13">
        <v>304</v>
      </c>
      <c r="F315" s="59">
        <v>9252</v>
      </c>
      <c r="G315" s="110"/>
      <c r="H315" s="110"/>
      <c r="I315" s="94">
        <v>23441433.129894</v>
      </c>
      <c r="J315" s="94"/>
      <c r="K315" s="13">
        <v>14124054.302534901</v>
      </c>
      <c r="L315" s="13">
        <v>6605407.5010555601</v>
      </c>
      <c r="M315" s="13">
        <v>1860971.6330315201</v>
      </c>
    </row>
    <row r="316" spans="3:13" s="1" customFormat="1" ht="11.1" customHeight="1" x14ac:dyDescent="0.15">
      <c r="C316" s="61">
        <v>45992</v>
      </c>
      <c r="D316" s="60">
        <v>55274</v>
      </c>
      <c r="E316" s="13">
        <v>305</v>
      </c>
      <c r="F316" s="59">
        <v>9282</v>
      </c>
      <c r="G316" s="110"/>
      <c r="H316" s="110"/>
      <c r="I316" s="94">
        <v>22301048.554028999</v>
      </c>
      <c r="J316" s="94"/>
      <c r="K316" s="13">
        <v>13414888.3602813</v>
      </c>
      <c r="L316" s="13">
        <v>6258309.9282190604</v>
      </c>
      <c r="M316" s="13">
        <v>1755954.6203734099</v>
      </c>
    </row>
    <row r="317" spans="3:13" s="1" customFormat="1" ht="11.1" customHeight="1" x14ac:dyDescent="0.15">
      <c r="C317" s="61">
        <v>45992</v>
      </c>
      <c r="D317" s="60">
        <v>55305</v>
      </c>
      <c r="E317" s="13">
        <v>306</v>
      </c>
      <c r="F317" s="59">
        <v>9313</v>
      </c>
      <c r="G317" s="110"/>
      <c r="H317" s="110"/>
      <c r="I317" s="94">
        <v>21174926.64249</v>
      </c>
      <c r="J317" s="94"/>
      <c r="K317" s="13">
        <v>12715881.529269399</v>
      </c>
      <c r="L317" s="13">
        <v>5917122.6293504704</v>
      </c>
      <c r="M317" s="13">
        <v>1653192.4408799901</v>
      </c>
    </row>
    <row r="318" spans="3:13" s="1" customFormat="1" ht="11.1" customHeight="1" x14ac:dyDescent="0.15">
      <c r="C318" s="61">
        <v>45992</v>
      </c>
      <c r="D318" s="60">
        <v>55335</v>
      </c>
      <c r="E318" s="13">
        <v>307</v>
      </c>
      <c r="F318" s="59">
        <v>9343</v>
      </c>
      <c r="G318" s="110"/>
      <c r="H318" s="110"/>
      <c r="I318" s="94">
        <v>20058806.364179</v>
      </c>
      <c r="J318" s="94"/>
      <c r="K318" s="13">
        <v>12025861.6965969</v>
      </c>
      <c r="L318" s="13">
        <v>5582260.1120822001</v>
      </c>
      <c r="M318" s="13">
        <v>1553241.52800858</v>
      </c>
    </row>
    <row r="319" spans="3:13" s="1" customFormat="1" ht="11.1" customHeight="1" x14ac:dyDescent="0.15">
      <c r="C319" s="61">
        <v>45992</v>
      </c>
      <c r="D319" s="60">
        <v>55366</v>
      </c>
      <c r="E319" s="13">
        <v>308</v>
      </c>
      <c r="F319" s="59">
        <v>9374</v>
      </c>
      <c r="G319" s="110"/>
      <c r="H319" s="110"/>
      <c r="I319" s="94">
        <v>18946803.601151999</v>
      </c>
      <c r="J319" s="94"/>
      <c r="K319" s="13">
        <v>11339916.360320199</v>
      </c>
      <c r="L319" s="13">
        <v>5250465.4908832395</v>
      </c>
      <c r="M319" s="13">
        <v>1454733.2063762399</v>
      </c>
    </row>
    <row r="320" spans="3:13" s="1" customFormat="1" ht="11.1" customHeight="1" x14ac:dyDescent="0.15">
      <c r="C320" s="61">
        <v>45992</v>
      </c>
      <c r="D320" s="60">
        <v>55397</v>
      </c>
      <c r="E320" s="13">
        <v>309</v>
      </c>
      <c r="F320" s="59">
        <v>9405</v>
      </c>
      <c r="G320" s="110"/>
      <c r="H320" s="110"/>
      <c r="I320" s="94">
        <v>17845906.261654999</v>
      </c>
      <c r="J320" s="94"/>
      <c r="K320" s="13">
        <v>10662898.729474301</v>
      </c>
      <c r="L320" s="13">
        <v>4924445.4895570399</v>
      </c>
      <c r="M320" s="13">
        <v>1358624.6753259699</v>
      </c>
    </row>
    <row r="321" spans="3:13" s="1" customFormat="1" ht="11.1" customHeight="1" x14ac:dyDescent="0.15">
      <c r="C321" s="61">
        <v>45992</v>
      </c>
      <c r="D321" s="60">
        <v>55427</v>
      </c>
      <c r="E321" s="13">
        <v>310</v>
      </c>
      <c r="F321" s="59">
        <v>9435</v>
      </c>
      <c r="G321" s="110"/>
      <c r="H321" s="110"/>
      <c r="I321" s="94">
        <v>16752559.417741001</v>
      </c>
      <c r="J321" s="94"/>
      <c r="K321" s="13">
        <v>9993195.9756843504</v>
      </c>
      <c r="L321" s="13">
        <v>4603797.5941517502</v>
      </c>
      <c r="M321" s="13">
        <v>1264953.23081227</v>
      </c>
    </row>
    <row r="322" spans="3:13" s="1" customFormat="1" ht="11.1" customHeight="1" x14ac:dyDescent="0.15">
      <c r="C322" s="61">
        <v>45992</v>
      </c>
      <c r="D322" s="60">
        <v>55458</v>
      </c>
      <c r="E322" s="13">
        <v>311</v>
      </c>
      <c r="F322" s="59">
        <v>9466</v>
      </c>
      <c r="G322" s="110"/>
      <c r="H322" s="110"/>
      <c r="I322" s="94">
        <v>15678345.958921</v>
      </c>
      <c r="J322" s="94"/>
      <c r="K322" s="13">
        <v>9336546.3999982998</v>
      </c>
      <c r="L322" s="13">
        <v>4290344.5398215298</v>
      </c>
      <c r="M322" s="13">
        <v>1173834.9510558101</v>
      </c>
    </row>
    <row r="323" spans="3:13" s="1" customFormat="1" ht="11.1" customHeight="1" x14ac:dyDescent="0.15">
      <c r="C323" s="61">
        <v>45992</v>
      </c>
      <c r="D323" s="60">
        <v>55488</v>
      </c>
      <c r="E323" s="13">
        <v>312</v>
      </c>
      <c r="F323" s="59">
        <v>9496</v>
      </c>
      <c r="G323" s="110"/>
      <c r="H323" s="110"/>
      <c r="I323" s="94">
        <v>14615434.245362001</v>
      </c>
      <c r="J323" s="94"/>
      <c r="K323" s="13">
        <v>8689290.1695254296</v>
      </c>
      <c r="L323" s="13">
        <v>3983088.6980661401</v>
      </c>
      <c r="M323" s="13">
        <v>1085302.81056306</v>
      </c>
    </row>
    <row r="324" spans="3:13" s="1" customFormat="1" ht="11.1" customHeight="1" x14ac:dyDescent="0.15">
      <c r="C324" s="61">
        <v>45992</v>
      </c>
      <c r="D324" s="60">
        <v>55519</v>
      </c>
      <c r="E324" s="13">
        <v>313</v>
      </c>
      <c r="F324" s="59">
        <v>9527</v>
      </c>
      <c r="G324" s="110"/>
      <c r="H324" s="110"/>
      <c r="I324" s="94">
        <v>13561791.637816001</v>
      </c>
      <c r="J324" s="94"/>
      <c r="K324" s="13">
        <v>8049194.5330381999</v>
      </c>
      <c r="L324" s="13">
        <v>3680291.2900037002</v>
      </c>
      <c r="M324" s="13">
        <v>998549.87910702499</v>
      </c>
    </row>
    <row r="325" spans="3:13" s="1" customFormat="1" ht="11.1" customHeight="1" x14ac:dyDescent="0.15">
      <c r="C325" s="61">
        <v>45992</v>
      </c>
      <c r="D325" s="60">
        <v>55550</v>
      </c>
      <c r="E325" s="13">
        <v>314</v>
      </c>
      <c r="F325" s="59">
        <v>9558</v>
      </c>
      <c r="G325" s="110"/>
      <c r="H325" s="110"/>
      <c r="I325" s="94">
        <v>12515644.876512</v>
      </c>
      <c r="J325" s="94"/>
      <c r="K325" s="13">
        <v>7415686.5884092404</v>
      </c>
      <c r="L325" s="13">
        <v>3382012.66774659</v>
      </c>
      <c r="M325" s="13">
        <v>913733.22960054805</v>
      </c>
    </row>
    <row r="326" spans="3:13" s="1" customFormat="1" ht="11.1" customHeight="1" x14ac:dyDescent="0.15">
      <c r="C326" s="61">
        <v>45992</v>
      </c>
      <c r="D326" s="60">
        <v>55579</v>
      </c>
      <c r="E326" s="13">
        <v>315</v>
      </c>
      <c r="F326" s="59">
        <v>9587</v>
      </c>
      <c r="G326" s="110"/>
      <c r="H326" s="110"/>
      <c r="I326" s="94">
        <v>11476404.391511001</v>
      </c>
      <c r="J326" s="94"/>
      <c r="K326" s="13">
        <v>6789133.0470353197</v>
      </c>
      <c r="L326" s="13">
        <v>3088898.4058668702</v>
      </c>
      <c r="M326" s="13">
        <v>831234.11899214401</v>
      </c>
    </row>
    <row r="327" spans="3:13" s="1" customFormat="1" ht="11.1" customHeight="1" x14ac:dyDescent="0.15">
      <c r="C327" s="61">
        <v>45992</v>
      </c>
      <c r="D327" s="60">
        <v>55610</v>
      </c>
      <c r="E327" s="13">
        <v>316</v>
      </c>
      <c r="F327" s="59">
        <v>9618</v>
      </c>
      <c r="G327" s="110"/>
      <c r="H327" s="110"/>
      <c r="I327" s="94">
        <v>10451751.743055999</v>
      </c>
      <c r="J327" s="94"/>
      <c r="K327" s="13">
        <v>6172489.2359578898</v>
      </c>
      <c r="L327" s="13">
        <v>2801197.55775146</v>
      </c>
      <c r="M327" s="13">
        <v>750619.93647732702</v>
      </c>
    </row>
    <row r="328" spans="3:13" s="1" customFormat="1" ht="11.1" customHeight="1" x14ac:dyDescent="0.15">
      <c r="C328" s="61">
        <v>45992</v>
      </c>
      <c r="D328" s="60">
        <v>55640</v>
      </c>
      <c r="E328" s="13">
        <v>317</v>
      </c>
      <c r="F328" s="59">
        <v>9648</v>
      </c>
      <c r="G328" s="110"/>
      <c r="H328" s="110"/>
      <c r="I328" s="94">
        <v>9437942.1512620002</v>
      </c>
      <c r="J328" s="94"/>
      <c r="K328" s="13">
        <v>5564615.0647580102</v>
      </c>
      <c r="L328" s="13">
        <v>2519116.7304851199</v>
      </c>
      <c r="M328" s="13">
        <v>672265.35681607004</v>
      </c>
    </row>
    <row r="329" spans="3:13" s="1" customFormat="1" ht="11.1" customHeight="1" x14ac:dyDescent="0.15">
      <c r="C329" s="61">
        <v>45992</v>
      </c>
      <c r="D329" s="60">
        <v>55671</v>
      </c>
      <c r="E329" s="13">
        <v>318</v>
      </c>
      <c r="F329" s="59">
        <v>9679</v>
      </c>
      <c r="G329" s="110"/>
      <c r="H329" s="110"/>
      <c r="I329" s="94">
        <v>8455684.246917</v>
      </c>
      <c r="J329" s="94"/>
      <c r="K329" s="13">
        <v>4977019.6141723404</v>
      </c>
      <c r="L329" s="13">
        <v>2247380.51022455</v>
      </c>
      <c r="M329" s="13">
        <v>597208.07230996306</v>
      </c>
    </row>
    <row r="330" spans="3:13" s="1" customFormat="1" ht="11.1" customHeight="1" x14ac:dyDescent="0.15">
      <c r="C330" s="61">
        <v>45992</v>
      </c>
      <c r="D330" s="60">
        <v>55701</v>
      </c>
      <c r="E330" s="13">
        <v>319</v>
      </c>
      <c r="F330" s="59">
        <v>9709</v>
      </c>
      <c r="G330" s="110"/>
      <c r="H330" s="110"/>
      <c r="I330" s="94">
        <v>7535075.1002219999</v>
      </c>
      <c r="J330" s="94"/>
      <c r="K330" s="13">
        <v>4427868.7660316499</v>
      </c>
      <c r="L330" s="13">
        <v>1994489.55357621</v>
      </c>
      <c r="M330" s="13">
        <v>527833.44944346906</v>
      </c>
    </row>
    <row r="331" spans="3:13" s="1" customFormat="1" ht="11.1" customHeight="1" x14ac:dyDescent="0.15">
      <c r="C331" s="61">
        <v>45992</v>
      </c>
      <c r="D331" s="60">
        <v>55732</v>
      </c>
      <c r="E331" s="13">
        <v>320</v>
      </c>
      <c r="F331" s="59">
        <v>9740</v>
      </c>
      <c r="G331" s="110"/>
      <c r="H331" s="110"/>
      <c r="I331" s="94">
        <v>6703911.0612989999</v>
      </c>
      <c r="J331" s="94"/>
      <c r="K331" s="13">
        <v>3932766.6517759198</v>
      </c>
      <c r="L331" s="13">
        <v>1766970.49114532</v>
      </c>
      <c r="M331" s="13">
        <v>465640.834473947</v>
      </c>
    </row>
    <row r="332" spans="3:13" s="1" customFormat="1" ht="11.1" customHeight="1" x14ac:dyDescent="0.15">
      <c r="C332" s="61">
        <v>45992</v>
      </c>
      <c r="D332" s="60">
        <v>55763</v>
      </c>
      <c r="E332" s="13">
        <v>321</v>
      </c>
      <c r="F332" s="59">
        <v>9771</v>
      </c>
      <c r="G332" s="110"/>
      <c r="H332" s="110"/>
      <c r="I332" s="94">
        <v>6027321.5008920003</v>
      </c>
      <c r="J332" s="94"/>
      <c r="K332" s="13">
        <v>3529856.6703253202</v>
      </c>
      <c r="L332" s="13">
        <v>1581911.8606990201</v>
      </c>
      <c r="M332" s="13">
        <v>415107.580148359</v>
      </c>
    </row>
    <row r="333" spans="3:13" s="1" customFormat="1" ht="11.1" customHeight="1" x14ac:dyDescent="0.15">
      <c r="C333" s="61">
        <v>45992</v>
      </c>
      <c r="D333" s="60">
        <v>55793</v>
      </c>
      <c r="E333" s="13">
        <v>322</v>
      </c>
      <c r="F333" s="59">
        <v>9801</v>
      </c>
      <c r="G333" s="110"/>
      <c r="H333" s="110"/>
      <c r="I333" s="94">
        <v>5497974.9085999997</v>
      </c>
      <c r="J333" s="94"/>
      <c r="K333" s="13">
        <v>3214563.6356779002</v>
      </c>
      <c r="L333" s="13">
        <v>1437066.9643784401</v>
      </c>
      <c r="M333" s="13">
        <v>375553.20357634203</v>
      </c>
    </row>
    <row r="334" spans="3:13" s="1" customFormat="1" ht="11.1" customHeight="1" x14ac:dyDescent="0.15">
      <c r="C334" s="61">
        <v>45992</v>
      </c>
      <c r="D334" s="60">
        <v>55824</v>
      </c>
      <c r="E334" s="13">
        <v>323</v>
      </c>
      <c r="F334" s="59">
        <v>9832</v>
      </c>
      <c r="G334" s="110"/>
      <c r="H334" s="110"/>
      <c r="I334" s="94">
        <v>5069481.6652030004</v>
      </c>
      <c r="J334" s="94"/>
      <c r="K334" s="13">
        <v>2959004.3917054101</v>
      </c>
      <c r="L334" s="13">
        <v>1319455.29699498</v>
      </c>
      <c r="M334" s="13">
        <v>343356.88924909499</v>
      </c>
    </row>
    <row r="335" spans="3:13" s="1" customFormat="1" ht="11.1" customHeight="1" x14ac:dyDescent="0.15">
      <c r="C335" s="61">
        <v>45992</v>
      </c>
      <c r="D335" s="60">
        <v>55854</v>
      </c>
      <c r="E335" s="13">
        <v>324</v>
      </c>
      <c r="F335" s="59">
        <v>9862</v>
      </c>
      <c r="G335" s="110"/>
      <c r="H335" s="110"/>
      <c r="I335" s="94">
        <v>4702935.3008580003</v>
      </c>
      <c r="J335" s="94"/>
      <c r="K335" s="13">
        <v>2740549.2905491702</v>
      </c>
      <c r="L335" s="13">
        <v>1219035.7891470101</v>
      </c>
      <c r="M335" s="13">
        <v>315924.73090718</v>
      </c>
    </row>
    <row r="336" spans="3:13" s="1" customFormat="1" ht="11.1" customHeight="1" x14ac:dyDescent="0.15">
      <c r="C336" s="61">
        <v>45992</v>
      </c>
      <c r="D336" s="60">
        <v>55885</v>
      </c>
      <c r="E336" s="13">
        <v>325</v>
      </c>
      <c r="F336" s="59">
        <v>9893</v>
      </c>
      <c r="G336" s="110"/>
      <c r="H336" s="110"/>
      <c r="I336" s="94">
        <v>4392998.4957440002</v>
      </c>
      <c r="J336" s="94"/>
      <c r="K336" s="13">
        <v>2555597.4553898699</v>
      </c>
      <c r="L336" s="13">
        <v>1133875.5182205101</v>
      </c>
      <c r="M336" s="13">
        <v>292610.001382082</v>
      </c>
    </row>
    <row r="337" spans="3:13" s="1" customFormat="1" ht="11.1" customHeight="1" x14ac:dyDescent="0.15">
      <c r="C337" s="61">
        <v>45992</v>
      </c>
      <c r="D337" s="60">
        <v>55916</v>
      </c>
      <c r="E337" s="13">
        <v>326</v>
      </c>
      <c r="F337" s="59">
        <v>9924</v>
      </c>
      <c r="G337" s="110"/>
      <c r="H337" s="110"/>
      <c r="I337" s="94">
        <v>4121784.1406029998</v>
      </c>
      <c r="J337" s="94"/>
      <c r="K337" s="13">
        <v>2393753.4398773098</v>
      </c>
      <c r="L337" s="13">
        <v>1059366.9986550801</v>
      </c>
      <c r="M337" s="13">
        <v>272224.273221743</v>
      </c>
    </row>
    <row r="338" spans="3:13" s="1" customFormat="1" ht="11.1" customHeight="1" x14ac:dyDescent="0.15">
      <c r="C338" s="61">
        <v>45992</v>
      </c>
      <c r="D338" s="60">
        <v>55944</v>
      </c>
      <c r="E338" s="13">
        <v>327</v>
      </c>
      <c r="F338" s="59">
        <v>9952</v>
      </c>
      <c r="G338" s="110"/>
      <c r="H338" s="110"/>
      <c r="I338" s="94">
        <v>3871204.4656389998</v>
      </c>
      <c r="J338" s="94"/>
      <c r="K338" s="13">
        <v>2244783.2062090398</v>
      </c>
      <c r="L338" s="13">
        <v>991157.21125902794</v>
      </c>
      <c r="M338" s="13">
        <v>253721.90505639199</v>
      </c>
    </row>
    <row r="339" spans="3:13" s="1" customFormat="1" ht="11.1" customHeight="1" x14ac:dyDescent="0.15">
      <c r="C339" s="61">
        <v>45992</v>
      </c>
      <c r="D339" s="60">
        <v>55975</v>
      </c>
      <c r="E339" s="13">
        <v>328</v>
      </c>
      <c r="F339" s="59">
        <v>9983</v>
      </c>
      <c r="G339" s="110"/>
      <c r="H339" s="110"/>
      <c r="I339" s="94">
        <v>3621020.720344</v>
      </c>
      <c r="J339" s="94"/>
      <c r="K339" s="13">
        <v>2096148.67812931</v>
      </c>
      <c r="L339" s="13">
        <v>923175.59902238997</v>
      </c>
      <c r="M339" s="13">
        <v>235318.65367289699</v>
      </c>
    </row>
    <row r="340" spans="3:13" s="1" customFormat="1" ht="11.1" customHeight="1" x14ac:dyDescent="0.15">
      <c r="C340" s="61">
        <v>45992</v>
      </c>
      <c r="D340" s="60">
        <v>56005</v>
      </c>
      <c r="E340" s="13">
        <v>329</v>
      </c>
      <c r="F340" s="59">
        <v>10013</v>
      </c>
      <c r="G340" s="110"/>
      <c r="H340" s="110"/>
      <c r="I340" s="94">
        <v>3377681.0462110001</v>
      </c>
      <c r="J340" s="94"/>
      <c r="K340" s="13">
        <v>1952073.97189103</v>
      </c>
      <c r="L340" s="13">
        <v>857606.90963599598</v>
      </c>
      <c r="M340" s="13">
        <v>217709.005026828</v>
      </c>
    </row>
    <row r="341" spans="3:13" s="1" customFormat="1" ht="11.1" customHeight="1" x14ac:dyDescent="0.15">
      <c r="C341" s="61">
        <v>45992</v>
      </c>
      <c r="D341" s="60">
        <v>56036</v>
      </c>
      <c r="E341" s="13">
        <v>330</v>
      </c>
      <c r="F341" s="59">
        <v>10044</v>
      </c>
      <c r="G341" s="110"/>
      <c r="H341" s="110"/>
      <c r="I341" s="94">
        <v>3144178.8527210001</v>
      </c>
      <c r="J341" s="94"/>
      <c r="K341" s="13">
        <v>1814043.3260350099</v>
      </c>
      <c r="L341" s="13">
        <v>794938.89887120598</v>
      </c>
      <c r="M341" s="13">
        <v>200945.59487988299</v>
      </c>
    </row>
    <row r="342" spans="3:13" s="1" customFormat="1" ht="11.1" customHeight="1" x14ac:dyDescent="0.15">
      <c r="C342" s="61">
        <v>45992</v>
      </c>
      <c r="D342" s="60">
        <v>56066</v>
      </c>
      <c r="E342" s="13">
        <v>331</v>
      </c>
      <c r="F342" s="59">
        <v>10074</v>
      </c>
      <c r="G342" s="110"/>
      <c r="H342" s="110"/>
      <c r="I342" s="94">
        <v>2924275.4522609999</v>
      </c>
      <c r="J342" s="94"/>
      <c r="K342" s="13">
        <v>1684400.0746690501</v>
      </c>
      <c r="L342" s="13">
        <v>736310.70196553704</v>
      </c>
      <c r="M342" s="13">
        <v>185362.525276584</v>
      </c>
    </row>
    <row r="343" spans="3:13" s="1" customFormat="1" ht="11.1" customHeight="1" x14ac:dyDescent="0.15">
      <c r="C343" s="61">
        <v>45992</v>
      </c>
      <c r="D343" s="60">
        <v>56097</v>
      </c>
      <c r="E343" s="13">
        <v>332</v>
      </c>
      <c r="F343" s="59">
        <v>10105</v>
      </c>
      <c r="G343" s="110"/>
      <c r="H343" s="110"/>
      <c r="I343" s="94">
        <v>2709270.041218</v>
      </c>
      <c r="J343" s="94"/>
      <c r="K343" s="13">
        <v>1557908.8596300101</v>
      </c>
      <c r="L343" s="13">
        <v>679284.96277775802</v>
      </c>
      <c r="M343" s="13">
        <v>170282.27545880599</v>
      </c>
    </row>
    <row r="344" spans="3:13" s="1" customFormat="1" ht="11.1" customHeight="1" x14ac:dyDescent="0.15">
      <c r="C344" s="61">
        <v>45992</v>
      </c>
      <c r="D344" s="60">
        <v>56128</v>
      </c>
      <c r="E344" s="13">
        <v>333</v>
      </c>
      <c r="F344" s="59">
        <v>10136</v>
      </c>
      <c r="G344" s="110"/>
      <c r="H344" s="110"/>
      <c r="I344" s="94">
        <v>2499085.2209780002</v>
      </c>
      <c r="J344" s="94"/>
      <c r="K344" s="13">
        <v>1434609.1541122801</v>
      </c>
      <c r="L344" s="13">
        <v>623932.55186788796</v>
      </c>
      <c r="M344" s="13">
        <v>155744.13751195901</v>
      </c>
    </row>
    <row r="345" spans="3:13" s="1" customFormat="1" ht="11.1" customHeight="1" x14ac:dyDescent="0.15">
      <c r="C345" s="61">
        <v>45992</v>
      </c>
      <c r="D345" s="60">
        <v>56158</v>
      </c>
      <c r="E345" s="13">
        <v>334</v>
      </c>
      <c r="F345" s="59">
        <v>10166</v>
      </c>
      <c r="G345" s="110"/>
      <c r="H345" s="110"/>
      <c r="I345" s="94">
        <v>2294235.6111050001</v>
      </c>
      <c r="J345" s="94"/>
      <c r="K345" s="13">
        <v>1314852.71803827</v>
      </c>
      <c r="L345" s="13">
        <v>570441.24930883304</v>
      </c>
      <c r="M345" s="13">
        <v>141808.11023067599</v>
      </c>
    </row>
    <row r="346" spans="3:13" s="1" customFormat="1" ht="11.1" customHeight="1" x14ac:dyDescent="0.15">
      <c r="C346" s="61">
        <v>45992</v>
      </c>
      <c r="D346" s="60">
        <v>56189</v>
      </c>
      <c r="E346" s="13">
        <v>335</v>
      </c>
      <c r="F346" s="59">
        <v>10197</v>
      </c>
      <c r="G346" s="110"/>
      <c r="H346" s="110"/>
      <c r="I346" s="94">
        <v>2097373.2123949998</v>
      </c>
      <c r="J346" s="94"/>
      <c r="K346" s="13">
        <v>1199989.8920253001</v>
      </c>
      <c r="L346" s="13">
        <v>519284.661366496</v>
      </c>
      <c r="M346" s="13">
        <v>128544.133580637</v>
      </c>
    </row>
    <row r="347" spans="3:13" s="1" customFormat="1" ht="11.1" customHeight="1" x14ac:dyDescent="0.15">
      <c r="C347" s="61">
        <v>45992</v>
      </c>
      <c r="D347" s="60">
        <v>56219</v>
      </c>
      <c r="E347" s="13">
        <v>336</v>
      </c>
      <c r="F347" s="59">
        <v>10227</v>
      </c>
      <c r="G347" s="110"/>
      <c r="H347" s="110"/>
      <c r="I347" s="94">
        <v>1902020.3450140001</v>
      </c>
      <c r="J347" s="94"/>
      <c r="K347" s="13">
        <v>1086434.60278435</v>
      </c>
      <c r="L347" s="13">
        <v>468987.49555795197</v>
      </c>
      <c r="M347" s="13">
        <v>115617.643567066</v>
      </c>
    </row>
    <row r="348" spans="3:13" s="1" customFormat="1" ht="11.1" customHeight="1" x14ac:dyDescent="0.15">
      <c r="C348" s="61">
        <v>45992</v>
      </c>
      <c r="D348" s="60">
        <v>56250</v>
      </c>
      <c r="E348" s="13">
        <v>337</v>
      </c>
      <c r="F348" s="59">
        <v>10258</v>
      </c>
      <c r="G348" s="110"/>
      <c r="H348" s="110"/>
      <c r="I348" s="94">
        <v>1717659.158453</v>
      </c>
      <c r="J348" s="94"/>
      <c r="K348" s="13">
        <v>979463.37189798604</v>
      </c>
      <c r="L348" s="13">
        <v>421735.31252568902</v>
      </c>
      <c r="M348" s="13">
        <v>103528.384334913</v>
      </c>
    </row>
    <row r="349" spans="3:13" s="1" customFormat="1" ht="11.1" customHeight="1" x14ac:dyDescent="0.15">
      <c r="C349" s="61">
        <v>45992</v>
      </c>
      <c r="D349" s="60">
        <v>56281</v>
      </c>
      <c r="E349" s="13">
        <v>338</v>
      </c>
      <c r="F349" s="59">
        <v>10289</v>
      </c>
      <c r="G349" s="110"/>
      <c r="H349" s="110"/>
      <c r="I349" s="94">
        <v>1537050.324211</v>
      </c>
      <c r="J349" s="94"/>
      <c r="K349" s="13">
        <v>874987.95836350997</v>
      </c>
      <c r="L349" s="13">
        <v>375792.35101544601</v>
      </c>
      <c r="M349" s="13">
        <v>91859.489062344699</v>
      </c>
    </row>
    <row r="350" spans="3:13" s="1" customFormat="1" ht="11.1" customHeight="1" x14ac:dyDescent="0.15">
      <c r="C350" s="61">
        <v>45992</v>
      </c>
      <c r="D350" s="60">
        <v>56309</v>
      </c>
      <c r="E350" s="13">
        <v>339</v>
      </c>
      <c r="F350" s="59">
        <v>10317</v>
      </c>
      <c r="G350" s="110"/>
      <c r="H350" s="110"/>
      <c r="I350" s="94">
        <v>1361835.173281</v>
      </c>
      <c r="J350" s="94"/>
      <c r="K350" s="13">
        <v>774056.49537482101</v>
      </c>
      <c r="L350" s="13">
        <v>331680.26770797803</v>
      </c>
      <c r="M350" s="13">
        <v>80766.4019280879</v>
      </c>
    </row>
    <row r="351" spans="3:13" s="1" customFormat="1" ht="11.1" customHeight="1" x14ac:dyDescent="0.15">
      <c r="C351" s="61">
        <v>45992</v>
      </c>
      <c r="D351" s="60">
        <v>56340</v>
      </c>
      <c r="E351" s="13">
        <v>340</v>
      </c>
      <c r="F351" s="59">
        <v>10348</v>
      </c>
      <c r="G351" s="110"/>
      <c r="H351" s="110"/>
      <c r="I351" s="94">
        <v>1189626.3512490001</v>
      </c>
      <c r="J351" s="94"/>
      <c r="K351" s="13">
        <v>675027.50177878002</v>
      </c>
      <c r="L351" s="13">
        <v>288511.10621527297</v>
      </c>
      <c r="M351" s="13">
        <v>69956.851639237502</v>
      </c>
    </row>
    <row r="352" spans="3:13" s="1" customFormat="1" ht="11.1" customHeight="1" x14ac:dyDescent="0.15">
      <c r="C352" s="61">
        <v>45992</v>
      </c>
      <c r="D352" s="60">
        <v>56370</v>
      </c>
      <c r="E352" s="13">
        <v>341</v>
      </c>
      <c r="F352" s="59">
        <v>10378</v>
      </c>
      <c r="G352" s="110"/>
      <c r="H352" s="110"/>
      <c r="I352" s="94">
        <v>1031246.470319</v>
      </c>
      <c r="J352" s="94"/>
      <c r="K352" s="13">
        <v>584197.81315940502</v>
      </c>
      <c r="L352" s="13">
        <v>249075.35793565999</v>
      </c>
      <c r="M352" s="13">
        <v>60147.082564017503</v>
      </c>
    </row>
    <row r="353" spans="3:13" s="1" customFormat="1" ht="11.1" customHeight="1" x14ac:dyDescent="0.15">
      <c r="C353" s="61">
        <v>45992</v>
      </c>
      <c r="D353" s="60">
        <v>56401</v>
      </c>
      <c r="E353" s="13">
        <v>342</v>
      </c>
      <c r="F353" s="59">
        <v>10409</v>
      </c>
      <c r="G353" s="110"/>
      <c r="H353" s="110"/>
      <c r="I353" s="94">
        <v>877885.34116700001</v>
      </c>
      <c r="J353" s="94"/>
      <c r="K353" s="13">
        <v>496475.73586774903</v>
      </c>
      <c r="L353" s="13">
        <v>211136.324607708</v>
      </c>
      <c r="M353" s="13">
        <v>50769.557762870099</v>
      </c>
    </row>
    <row r="354" spans="3:13" s="1" customFormat="1" ht="11.1" customHeight="1" x14ac:dyDescent="0.15">
      <c r="C354" s="61">
        <v>45992</v>
      </c>
      <c r="D354" s="60">
        <v>56431</v>
      </c>
      <c r="E354" s="13">
        <v>343</v>
      </c>
      <c r="F354" s="59">
        <v>10439</v>
      </c>
      <c r="G354" s="110"/>
      <c r="H354" s="110"/>
      <c r="I354" s="94">
        <v>733585.17319300002</v>
      </c>
      <c r="J354" s="94"/>
      <c r="K354" s="13">
        <v>414187.832248747</v>
      </c>
      <c r="L354" s="13">
        <v>175708.20117849699</v>
      </c>
      <c r="M354" s="13">
        <v>42077.365389916398</v>
      </c>
    </row>
    <row r="355" spans="3:13" s="1" customFormat="1" ht="11.1" customHeight="1" x14ac:dyDescent="0.15">
      <c r="C355" s="61">
        <v>45992</v>
      </c>
      <c r="D355" s="60">
        <v>56462</v>
      </c>
      <c r="E355" s="13">
        <v>344</v>
      </c>
      <c r="F355" s="59">
        <v>10470</v>
      </c>
      <c r="G355" s="110"/>
      <c r="H355" s="110"/>
      <c r="I355" s="94">
        <v>601550.21642199997</v>
      </c>
      <c r="J355" s="94"/>
      <c r="K355" s="13">
        <v>339063.82554180099</v>
      </c>
      <c r="L355" s="13">
        <v>143473.02229784001</v>
      </c>
      <c r="M355" s="13">
        <v>34212.386776692503</v>
      </c>
    </row>
    <row r="356" spans="3:13" s="1" customFormat="1" ht="11.1" customHeight="1" x14ac:dyDescent="0.15">
      <c r="C356" s="61">
        <v>45992</v>
      </c>
      <c r="D356" s="60">
        <v>56493</v>
      </c>
      <c r="E356" s="13">
        <v>345</v>
      </c>
      <c r="F356" s="59">
        <v>10501</v>
      </c>
      <c r="G356" s="110"/>
      <c r="H356" s="110"/>
      <c r="I356" s="94">
        <v>485916.16217600001</v>
      </c>
      <c r="J356" s="94"/>
      <c r="K356" s="13">
        <v>273422.14993210201</v>
      </c>
      <c r="L356" s="13">
        <v>115402.86106378199</v>
      </c>
      <c r="M356" s="13">
        <v>27402.256154192699</v>
      </c>
    </row>
    <row r="357" spans="3:13" s="1" customFormat="1" ht="11.1" customHeight="1" x14ac:dyDescent="0.15">
      <c r="C357" s="61">
        <v>45992</v>
      </c>
      <c r="D357" s="60">
        <v>56523</v>
      </c>
      <c r="E357" s="13">
        <v>346</v>
      </c>
      <c r="F357" s="59">
        <v>10531</v>
      </c>
      <c r="G357" s="110"/>
      <c r="H357" s="110"/>
      <c r="I357" s="94">
        <v>387817.92095699999</v>
      </c>
      <c r="J357" s="94"/>
      <c r="K357" s="13">
        <v>217864.65743204599</v>
      </c>
      <c r="L357" s="13">
        <v>91727.473782476198</v>
      </c>
      <c r="M357" s="13">
        <v>21691.284086105599</v>
      </c>
    </row>
    <row r="358" spans="3:13" s="1" customFormat="1" ht="11.1" customHeight="1" x14ac:dyDescent="0.15">
      <c r="C358" s="61">
        <v>45992</v>
      </c>
      <c r="D358" s="60">
        <v>56554</v>
      </c>
      <c r="E358" s="13">
        <v>347</v>
      </c>
      <c r="F358" s="59">
        <v>10562</v>
      </c>
      <c r="G358" s="110"/>
      <c r="H358" s="110"/>
      <c r="I358" s="94">
        <v>305160.61228900001</v>
      </c>
      <c r="J358" s="94"/>
      <c r="K358" s="13">
        <v>171139.463587459</v>
      </c>
      <c r="L358" s="13">
        <v>71871.5330624161</v>
      </c>
      <c r="M358" s="13">
        <v>16923.857408412601</v>
      </c>
    </row>
    <row r="359" spans="3:13" s="1" customFormat="1" ht="11.1" customHeight="1" x14ac:dyDescent="0.15">
      <c r="C359" s="61">
        <v>45992</v>
      </c>
      <c r="D359" s="60">
        <v>56584</v>
      </c>
      <c r="E359" s="13">
        <v>348</v>
      </c>
      <c r="F359" s="59">
        <v>10592</v>
      </c>
      <c r="G359" s="110"/>
      <c r="H359" s="110"/>
      <c r="I359" s="94">
        <v>230148.44742000001</v>
      </c>
      <c r="J359" s="94"/>
      <c r="K359" s="13">
        <v>128859.45751293001</v>
      </c>
      <c r="L359" s="13">
        <v>53982.476984777502</v>
      </c>
      <c r="M359" s="13">
        <v>12659.3480568983</v>
      </c>
    </row>
    <row r="360" spans="3:13" s="1" customFormat="1" ht="11.1" customHeight="1" x14ac:dyDescent="0.15">
      <c r="C360" s="61">
        <v>45992</v>
      </c>
      <c r="D360" s="60">
        <v>56615</v>
      </c>
      <c r="E360" s="13">
        <v>349</v>
      </c>
      <c r="F360" s="59">
        <v>10623</v>
      </c>
      <c r="G360" s="110"/>
      <c r="H360" s="110"/>
      <c r="I360" s="94">
        <v>171784.69929600001</v>
      </c>
      <c r="J360" s="94"/>
      <c r="K360" s="13">
        <v>96018.630466032002</v>
      </c>
      <c r="L360" s="13">
        <v>40122.326685163003</v>
      </c>
      <c r="M360" s="13">
        <v>9369.1730729897408</v>
      </c>
    </row>
    <row r="361" spans="3:13" s="1" customFormat="1" ht="11.1" customHeight="1" x14ac:dyDescent="0.15">
      <c r="C361" s="61">
        <v>45992</v>
      </c>
      <c r="D361" s="60">
        <v>56646</v>
      </c>
      <c r="E361" s="13">
        <v>350</v>
      </c>
      <c r="F361" s="59">
        <v>10654</v>
      </c>
      <c r="G361" s="110"/>
      <c r="H361" s="110"/>
      <c r="I361" s="94">
        <v>125122.925924</v>
      </c>
      <c r="J361" s="94"/>
      <c r="K361" s="13">
        <v>69818.529702345593</v>
      </c>
      <c r="L361" s="13">
        <v>29100.161161991698</v>
      </c>
      <c r="M361" s="13">
        <v>6766.5479795480896</v>
      </c>
    </row>
    <row r="362" spans="3:13" s="1" customFormat="1" ht="11.1" customHeight="1" x14ac:dyDescent="0.15">
      <c r="C362" s="61">
        <v>45992</v>
      </c>
      <c r="D362" s="60">
        <v>56674</v>
      </c>
      <c r="E362" s="13">
        <v>351</v>
      </c>
      <c r="F362" s="59">
        <v>10682</v>
      </c>
      <c r="G362" s="110"/>
      <c r="H362" s="110"/>
      <c r="I362" s="94">
        <v>87694.797328999994</v>
      </c>
      <c r="J362" s="94"/>
      <c r="K362" s="13">
        <v>48858.683311884102</v>
      </c>
      <c r="L362" s="13">
        <v>20317.373786083099</v>
      </c>
      <c r="M362" s="13">
        <v>4706.2430607899896</v>
      </c>
    </row>
    <row r="363" spans="3:13" s="1" customFormat="1" ht="11.1" customHeight="1" x14ac:dyDescent="0.15">
      <c r="C363" s="61">
        <v>45992</v>
      </c>
      <c r="D363" s="60">
        <v>56705</v>
      </c>
      <c r="E363" s="13">
        <v>352</v>
      </c>
      <c r="F363" s="59">
        <v>10713</v>
      </c>
      <c r="G363" s="110"/>
      <c r="H363" s="110"/>
      <c r="I363" s="94">
        <v>56523.32</v>
      </c>
      <c r="J363" s="94"/>
      <c r="K363" s="13">
        <v>31438.250664284598</v>
      </c>
      <c r="L363" s="13">
        <v>13040.020578189</v>
      </c>
      <c r="M363" s="13">
        <v>3007.7496087020099</v>
      </c>
    </row>
    <row r="364" spans="3:13" s="1" customFormat="1" ht="11.1" customHeight="1" x14ac:dyDescent="0.15">
      <c r="C364" s="61">
        <v>45992</v>
      </c>
      <c r="D364" s="60">
        <v>56735</v>
      </c>
      <c r="E364" s="13">
        <v>353</v>
      </c>
      <c r="F364" s="59">
        <v>10743</v>
      </c>
      <c r="G364" s="110"/>
      <c r="H364" s="110"/>
      <c r="I364" s="94">
        <v>33786.17</v>
      </c>
      <c r="J364" s="94"/>
      <c r="K364" s="13">
        <v>18761.0107660289</v>
      </c>
      <c r="L364" s="13">
        <v>7762.5767002244702</v>
      </c>
      <c r="M364" s="13">
        <v>1783.1397852100199</v>
      </c>
    </row>
    <row r="365" spans="3:13" s="1" customFormat="1" ht="11.1" customHeight="1" x14ac:dyDescent="0.15">
      <c r="C365" s="61">
        <v>45992</v>
      </c>
      <c r="D365" s="60">
        <v>56766</v>
      </c>
      <c r="E365" s="13">
        <v>354</v>
      </c>
      <c r="F365" s="59">
        <v>10774</v>
      </c>
      <c r="G365" s="110"/>
      <c r="H365" s="110"/>
      <c r="I365" s="94">
        <v>14554.55</v>
      </c>
      <c r="J365" s="94"/>
      <c r="K365" s="13">
        <v>0</v>
      </c>
      <c r="L365" s="13">
        <v>0</v>
      </c>
      <c r="M365" s="13">
        <v>0</v>
      </c>
    </row>
    <row r="366" spans="3:13" s="1" customFormat="1" ht="11.1" customHeight="1" x14ac:dyDescent="0.15">
      <c r="C366" s="61">
        <v>45992</v>
      </c>
      <c r="D366" s="60">
        <v>56796</v>
      </c>
      <c r="E366" s="13">
        <v>355</v>
      </c>
      <c r="F366" s="59">
        <v>10804</v>
      </c>
      <c r="G366" s="110"/>
      <c r="H366" s="110"/>
      <c r="I366" s="94">
        <v>6594.5</v>
      </c>
      <c r="J366" s="94"/>
      <c r="K366" s="13">
        <v>0</v>
      </c>
      <c r="L366" s="13">
        <v>0</v>
      </c>
      <c r="M366" s="13">
        <v>0</v>
      </c>
    </row>
    <row r="367" spans="3:13" s="1" customFormat="1" ht="11.1" customHeight="1" x14ac:dyDescent="0.15">
      <c r="C367" s="61">
        <v>45992</v>
      </c>
      <c r="D367" s="60">
        <v>56827</v>
      </c>
      <c r="E367" s="13">
        <v>356</v>
      </c>
      <c r="F367" s="59">
        <v>10835</v>
      </c>
      <c r="G367" s="110"/>
      <c r="H367" s="110"/>
      <c r="I367" s="94">
        <v>5773.88</v>
      </c>
      <c r="J367" s="94"/>
      <c r="K367" s="13">
        <v>3190.0474413532102</v>
      </c>
      <c r="L367" s="13">
        <v>1309.98030585938</v>
      </c>
      <c r="M367" s="13">
        <v>297.14852226403798</v>
      </c>
    </row>
    <row r="368" spans="3:13" s="1" customFormat="1" ht="11.1" customHeight="1" x14ac:dyDescent="0.15">
      <c r="C368" s="61">
        <v>45992</v>
      </c>
      <c r="D368" s="60">
        <v>56858</v>
      </c>
      <c r="E368" s="13">
        <v>357</v>
      </c>
      <c r="F368" s="59">
        <v>10866</v>
      </c>
      <c r="G368" s="110"/>
      <c r="H368" s="110"/>
      <c r="I368" s="94">
        <v>4952.2</v>
      </c>
      <c r="J368" s="94"/>
      <c r="K368" s="13">
        <v>2731.4316856291898</v>
      </c>
      <c r="L368" s="13">
        <v>1118.7989773423301</v>
      </c>
      <c r="M368" s="13">
        <v>252.70712597616301</v>
      </c>
    </row>
    <row r="369" spans="3:13" s="1" customFormat="1" ht="11.1" customHeight="1" x14ac:dyDescent="0.15">
      <c r="C369" s="61">
        <v>45992</v>
      </c>
      <c r="D369" s="60">
        <v>56888</v>
      </c>
      <c r="E369" s="13">
        <v>358</v>
      </c>
      <c r="F369" s="59">
        <v>10896</v>
      </c>
      <c r="G369" s="110"/>
      <c r="H369" s="110"/>
      <c r="I369" s="94">
        <v>4129.47</v>
      </c>
      <c r="J369" s="94"/>
      <c r="K369" s="13">
        <v>2273.9088032352502</v>
      </c>
      <c r="L369" s="13">
        <v>929.10442388770196</v>
      </c>
      <c r="M369" s="13">
        <v>208.99988120318801</v>
      </c>
    </row>
    <row r="370" spans="3:13" s="1" customFormat="1" ht="11.1" customHeight="1" x14ac:dyDescent="0.15">
      <c r="C370" s="61">
        <v>45992</v>
      </c>
      <c r="D370" s="60">
        <v>56919</v>
      </c>
      <c r="E370" s="13">
        <v>359</v>
      </c>
      <c r="F370" s="59">
        <v>10927</v>
      </c>
      <c r="G370" s="110"/>
      <c r="H370" s="110"/>
      <c r="I370" s="94">
        <v>3305.69</v>
      </c>
      <c r="J370" s="94"/>
      <c r="K370" s="13">
        <v>1817.2037765017501</v>
      </c>
      <c r="L370" s="13">
        <v>740.60938055822498</v>
      </c>
      <c r="M370" s="13">
        <v>165.892724368529</v>
      </c>
    </row>
    <row r="371" spans="3:13" s="1" customFormat="1" ht="11.1" customHeight="1" x14ac:dyDescent="0.15">
      <c r="C371" s="61">
        <v>45992</v>
      </c>
      <c r="D371" s="60">
        <v>56949</v>
      </c>
      <c r="E371" s="13">
        <v>360</v>
      </c>
      <c r="F371" s="59">
        <v>10957</v>
      </c>
      <c r="G371" s="110"/>
      <c r="H371" s="110"/>
      <c r="I371" s="94">
        <v>2480.85</v>
      </c>
      <c r="J371" s="94"/>
      <c r="K371" s="13">
        <v>1361.5342582368401</v>
      </c>
      <c r="L371" s="13">
        <v>553.53351123472999</v>
      </c>
      <c r="M371" s="13">
        <v>123.48042988752201</v>
      </c>
    </row>
    <row r="372" spans="3:13" s="1" customFormat="1" ht="11.1" customHeight="1" x14ac:dyDescent="0.15">
      <c r="C372" s="61">
        <v>45992</v>
      </c>
      <c r="D372" s="60">
        <v>56980</v>
      </c>
      <c r="E372" s="13">
        <v>361</v>
      </c>
      <c r="F372" s="59">
        <v>10988</v>
      </c>
      <c r="G372" s="110"/>
      <c r="H372" s="110"/>
      <c r="I372" s="94">
        <v>1654.96</v>
      </c>
      <c r="J372" s="94"/>
      <c r="K372" s="13">
        <v>906.73075693894395</v>
      </c>
      <c r="L372" s="13">
        <v>367.695051893639</v>
      </c>
      <c r="M372" s="13">
        <v>81.676782170611801</v>
      </c>
    </row>
    <row r="373" spans="3:13" s="1" customFormat="1" ht="11.1" customHeight="1" x14ac:dyDescent="0.15">
      <c r="C373" s="61">
        <v>45992</v>
      </c>
      <c r="D373" s="60">
        <v>57011</v>
      </c>
      <c r="E373" s="13">
        <v>362</v>
      </c>
      <c r="F373" s="59">
        <v>11019</v>
      </c>
      <c r="G373" s="110"/>
      <c r="H373" s="110"/>
      <c r="I373" s="94">
        <v>828.01</v>
      </c>
      <c r="J373" s="94"/>
      <c r="K373" s="13">
        <v>452.88632474159101</v>
      </c>
      <c r="L373" s="13">
        <v>183.18619330925</v>
      </c>
      <c r="M373" s="13">
        <v>40.519137415618601</v>
      </c>
    </row>
    <row r="374" spans="3:13" s="1" customFormat="1" ht="11.1" customHeight="1" x14ac:dyDescent="0.15">
      <c r="C374" s="61">
        <v>45992</v>
      </c>
      <c r="D374" s="60">
        <v>57040</v>
      </c>
      <c r="E374" s="13">
        <v>363</v>
      </c>
      <c r="F374" s="59">
        <v>11048</v>
      </c>
      <c r="G374" s="110"/>
      <c r="H374" s="110"/>
      <c r="I374" s="94">
        <v>0</v>
      </c>
      <c r="J374" s="94"/>
      <c r="K374" s="13">
        <v>0</v>
      </c>
      <c r="L374" s="13">
        <v>0</v>
      </c>
      <c r="M374" s="13">
        <v>0</v>
      </c>
    </row>
    <row r="375" spans="3:13" s="1" customFormat="1" ht="11.1" customHeight="1" x14ac:dyDescent="0.15">
      <c r="C375" s="61">
        <v>45992</v>
      </c>
      <c r="D375" s="60">
        <v>57071</v>
      </c>
      <c r="E375" s="13">
        <v>364</v>
      </c>
      <c r="F375" s="59">
        <v>11079</v>
      </c>
      <c r="G375" s="110"/>
      <c r="H375" s="110"/>
      <c r="I375" s="94">
        <v>0</v>
      </c>
      <c r="J375" s="94"/>
      <c r="K375" s="13">
        <v>0</v>
      </c>
      <c r="L375" s="13">
        <v>0</v>
      </c>
      <c r="M375" s="13">
        <v>0</v>
      </c>
    </row>
    <row r="376" spans="3:13" s="1" customFormat="1" ht="11.1" customHeight="1" x14ac:dyDescent="0.15">
      <c r="C376" s="61">
        <v>45992</v>
      </c>
      <c r="D376" s="60">
        <v>57101</v>
      </c>
      <c r="E376" s="13">
        <v>365</v>
      </c>
      <c r="F376" s="59">
        <v>11109</v>
      </c>
      <c r="G376" s="110"/>
      <c r="H376" s="110"/>
      <c r="I376" s="94">
        <v>0</v>
      </c>
      <c r="J376" s="94"/>
      <c r="K376" s="13">
        <v>0</v>
      </c>
      <c r="L376" s="13">
        <v>0</v>
      </c>
      <c r="M376" s="13">
        <v>0</v>
      </c>
    </row>
    <row r="377" spans="3:13" s="1" customFormat="1" ht="11.1" customHeight="1" x14ac:dyDescent="0.15">
      <c r="C377" s="61">
        <v>45992</v>
      </c>
      <c r="D377" s="60">
        <v>57132</v>
      </c>
      <c r="E377" s="13">
        <v>366</v>
      </c>
      <c r="F377" s="59">
        <v>11140</v>
      </c>
      <c r="G377" s="110"/>
      <c r="H377" s="110"/>
      <c r="I377" s="94">
        <v>0</v>
      </c>
      <c r="J377" s="94"/>
      <c r="K377" s="13">
        <v>0</v>
      </c>
      <c r="L377" s="13">
        <v>0</v>
      </c>
      <c r="M377" s="13">
        <v>0</v>
      </c>
    </row>
    <row r="378" spans="3:13" s="1" customFormat="1" ht="11.1" customHeight="1" x14ac:dyDescent="0.15">
      <c r="C378" s="61">
        <v>45992</v>
      </c>
      <c r="D378" s="60">
        <v>57162</v>
      </c>
      <c r="E378" s="13">
        <v>367</v>
      </c>
      <c r="F378" s="59">
        <v>11170</v>
      </c>
      <c r="G378" s="110"/>
      <c r="H378" s="110"/>
      <c r="I378" s="94">
        <v>0</v>
      </c>
      <c r="J378" s="94"/>
      <c r="K378" s="13">
        <v>0</v>
      </c>
      <c r="L378" s="13">
        <v>0</v>
      </c>
      <c r="M378" s="13">
        <v>0</v>
      </c>
    </row>
    <row r="379" spans="3:13" s="1" customFormat="1" ht="11.1" customHeight="1" x14ac:dyDescent="0.15">
      <c r="C379" s="61">
        <v>45992</v>
      </c>
      <c r="D379" s="60">
        <v>57193</v>
      </c>
      <c r="E379" s="13">
        <v>368</v>
      </c>
      <c r="F379" s="59">
        <v>11201</v>
      </c>
      <c r="G379" s="110"/>
      <c r="H379" s="110"/>
      <c r="I379" s="94">
        <v>0</v>
      </c>
      <c r="J379" s="94"/>
      <c r="K379" s="13">
        <v>0</v>
      </c>
      <c r="L379" s="13">
        <v>0</v>
      </c>
      <c r="M379" s="13">
        <v>0</v>
      </c>
    </row>
    <row r="380" spans="3:13" s="1" customFormat="1" ht="11.1" customHeight="1" x14ac:dyDescent="0.15">
      <c r="C380" s="61">
        <v>45992</v>
      </c>
      <c r="D380" s="60">
        <v>57224</v>
      </c>
      <c r="E380" s="13">
        <v>369</v>
      </c>
      <c r="F380" s="59">
        <v>11232</v>
      </c>
      <c r="G380" s="110"/>
      <c r="H380" s="110"/>
      <c r="I380" s="94">
        <v>0</v>
      </c>
      <c r="J380" s="94"/>
      <c r="K380" s="13">
        <v>0</v>
      </c>
      <c r="L380" s="13">
        <v>0</v>
      </c>
      <c r="M380" s="13">
        <v>0</v>
      </c>
    </row>
    <row r="381" spans="3:13" s="1" customFormat="1" ht="11.1" customHeight="1" x14ac:dyDescent="0.15">
      <c r="C381" s="61">
        <v>45992</v>
      </c>
      <c r="D381" s="60">
        <v>57254</v>
      </c>
      <c r="E381" s="13">
        <v>370</v>
      </c>
      <c r="F381" s="59">
        <v>11262</v>
      </c>
      <c r="G381" s="110"/>
      <c r="H381" s="110"/>
      <c r="I381" s="94">
        <v>0</v>
      </c>
      <c r="J381" s="94"/>
      <c r="K381" s="13">
        <v>0</v>
      </c>
      <c r="L381" s="13">
        <v>0</v>
      </c>
      <c r="M381" s="13">
        <v>0</v>
      </c>
    </row>
    <row r="382" spans="3:13" s="1" customFormat="1" ht="11.1" customHeight="1" x14ac:dyDescent="0.15">
      <c r="C382" s="61">
        <v>45992</v>
      </c>
      <c r="D382" s="60">
        <v>57285</v>
      </c>
      <c r="E382" s="13">
        <v>371</v>
      </c>
      <c r="F382" s="59">
        <v>11293</v>
      </c>
      <c r="G382" s="110"/>
      <c r="H382" s="110"/>
      <c r="I382" s="94">
        <v>0</v>
      </c>
      <c r="J382" s="94"/>
      <c r="K382" s="13">
        <v>0</v>
      </c>
      <c r="L382" s="13">
        <v>0</v>
      </c>
      <c r="M382" s="13">
        <v>0</v>
      </c>
    </row>
    <row r="383" spans="3:13" s="1" customFormat="1" ht="11.1" customHeight="1" x14ac:dyDescent="0.15">
      <c r="C383" s="61">
        <v>45992</v>
      </c>
      <c r="D383" s="60">
        <v>57315</v>
      </c>
      <c r="E383" s="13">
        <v>372</v>
      </c>
      <c r="F383" s="59">
        <v>11323</v>
      </c>
      <c r="G383" s="110"/>
      <c r="H383" s="110"/>
      <c r="I383" s="94">
        <v>0</v>
      </c>
      <c r="J383" s="94"/>
      <c r="K383" s="13">
        <v>0</v>
      </c>
      <c r="L383" s="13">
        <v>0</v>
      </c>
      <c r="M383" s="13">
        <v>0</v>
      </c>
    </row>
    <row r="384" spans="3:13" s="1" customFormat="1" ht="11.1" customHeight="1" x14ac:dyDescent="0.15">
      <c r="C384" s="61">
        <v>45992</v>
      </c>
      <c r="D384" s="60">
        <v>57346</v>
      </c>
      <c r="E384" s="13">
        <v>373</v>
      </c>
      <c r="F384" s="59">
        <v>11354</v>
      </c>
      <c r="G384" s="110"/>
      <c r="H384" s="110"/>
      <c r="I384" s="94">
        <v>0</v>
      </c>
      <c r="J384" s="94"/>
      <c r="K384" s="13">
        <v>0</v>
      </c>
      <c r="L384" s="13">
        <v>0</v>
      </c>
      <c r="M384" s="13">
        <v>0</v>
      </c>
    </row>
    <row r="385" spans="3:13" s="1" customFormat="1" ht="11.1" customHeight="1" x14ac:dyDescent="0.15">
      <c r="C385" s="61">
        <v>45992</v>
      </c>
      <c r="D385" s="60">
        <v>57377</v>
      </c>
      <c r="E385" s="13">
        <v>374</v>
      </c>
      <c r="F385" s="59">
        <v>11385</v>
      </c>
      <c r="G385" s="110"/>
      <c r="H385" s="110"/>
      <c r="I385" s="94">
        <v>0</v>
      </c>
      <c r="J385" s="94"/>
      <c r="K385" s="13">
        <v>0</v>
      </c>
      <c r="L385" s="13">
        <v>0</v>
      </c>
      <c r="M385" s="13">
        <v>0</v>
      </c>
    </row>
    <row r="386" spans="3:13" s="1" customFormat="1" ht="11.1" customHeight="1" x14ac:dyDescent="0.15">
      <c r="C386" s="61">
        <v>45992</v>
      </c>
      <c r="D386" s="60">
        <v>57405</v>
      </c>
      <c r="E386" s="13">
        <v>375</v>
      </c>
      <c r="F386" s="59">
        <v>11413</v>
      </c>
      <c r="G386" s="110"/>
      <c r="H386" s="110"/>
      <c r="I386" s="94">
        <v>0</v>
      </c>
      <c r="J386" s="94"/>
      <c r="K386" s="13">
        <v>0</v>
      </c>
      <c r="L386" s="13">
        <v>0</v>
      </c>
      <c r="M386" s="13">
        <v>0</v>
      </c>
    </row>
    <row r="387" spans="3:13" s="1" customFormat="1" ht="11.1" customHeight="1" x14ac:dyDescent="0.15">
      <c r="C387" s="61">
        <v>45992</v>
      </c>
      <c r="D387" s="60">
        <v>57436</v>
      </c>
      <c r="E387" s="13">
        <v>376</v>
      </c>
      <c r="F387" s="59">
        <v>11444</v>
      </c>
      <c r="G387" s="110"/>
      <c r="H387" s="110"/>
      <c r="I387" s="94">
        <v>0</v>
      </c>
      <c r="J387" s="94"/>
      <c r="K387" s="13">
        <v>0</v>
      </c>
      <c r="L387" s="13">
        <v>0</v>
      </c>
      <c r="M387" s="13">
        <v>0</v>
      </c>
    </row>
    <row r="388" spans="3:13" s="1" customFormat="1" ht="11.1" customHeight="1" x14ac:dyDescent="0.15">
      <c r="C388" s="61">
        <v>45992</v>
      </c>
      <c r="D388" s="60">
        <v>57466</v>
      </c>
      <c r="E388" s="13">
        <v>377</v>
      </c>
      <c r="F388" s="59">
        <v>11474</v>
      </c>
      <c r="G388" s="110"/>
      <c r="H388" s="110"/>
      <c r="I388" s="94">
        <v>0</v>
      </c>
      <c r="J388" s="94"/>
      <c r="K388" s="13">
        <v>0</v>
      </c>
      <c r="L388" s="13">
        <v>0</v>
      </c>
      <c r="M388" s="13">
        <v>0</v>
      </c>
    </row>
    <row r="389" spans="3:13" s="1" customFormat="1" ht="11.1" customHeight="1" x14ac:dyDescent="0.15">
      <c r="C389" s="61">
        <v>45992</v>
      </c>
      <c r="D389" s="60">
        <v>57497</v>
      </c>
      <c r="E389" s="13">
        <v>378</v>
      </c>
      <c r="F389" s="59">
        <v>11505</v>
      </c>
      <c r="G389" s="110"/>
      <c r="H389" s="110"/>
      <c r="I389" s="94">
        <v>0</v>
      </c>
      <c r="J389" s="94"/>
      <c r="K389" s="13">
        <v>0</v>
      </c>
      <c r="L389" s="13">
        <v>0</v>
      </c>
      <c r="M389" s="13">
        <v>0</v>
      </c>
    </row>
    <row r="390" spans="3:13" s="1" customFormat="1" ht="11.1" customHeight="1" x14ac:dyDescent="0.15">
      <c r="C390" s="61">
        <v>45992</v>
      </c>
      <c r="D390" s="60">
        <v>57527</v>
      </c>
      <c r="E390" s="13">
        <v>379</v>
      </c>
      <c r="F390" s="59">
        <v>11535</v>
      </c>
      <c r="G390" s="110"/>
      <c r="H390" s="110"/>
      <c r="I390" s="94">
        <v>0</v>
      </c>
      <c r="J390" s="94"/>
      <c r="K390" s="13">
        <v>0</v>
      </c>
      <c r="L390" s="13">
        <v>0</v>
      </c>
      <c r="M390" s="13">
        <v>0</v>
      </c>
    </row>
    <row r="391" spans="3:13" s="1" customFormat="1" ht="11.1" customHeight="1" x14ac:dyDescent="0.15">
      <c r="C391" s="61">
        <v>45992</v>
      </c>
      <c r="D391" s="60">
        <v>57558</v>
      </c>
      <c r="E391" s="13">
        <v>380</v>
      </c>
      <c r="F391" s="59">
        <v>11566</v>
      </c>
      <c r="G391" s="110"/>
      <c r="H391" s="110"/>
      <c r="I391" s="94">
        <v>0</v>
      </c>
      <c r="J391" s="94"/>
      <c r="K391" s="13">
        <v>0</v>
      </c>
      <c r="L391" s="13">
        <v>0</v>
      </c>
      <c r="M391" s="13">
        <v>0</v>
      </c>
    </row>
    <row r="392" spans="3:13" s="1" customFormat="1" ht="11.1" customHeight="1" x14ac:dyDescent="0.15">
      <c r="C392" s="61">
        <v>45992</v>
      </c>
      <c r="D392" s="60">
        <v>57589</v>
      </c>
      <c r="E392" s="13">
        <v>381</v>
      </c>
      <c r="F392" s="59">
        <v>11597</v>
      </c>
      <c r="G392" s="110"/>
      <c r="H392" s="110"/>
      <c r="I392" s="94">
        <v>0</v>
      </c>
      <c r="J392" s="94"/>
      <c r="K392" s="13">
        <v>0</v>
      </c>
      <c r="L392" s="13">
        <v>0</v>
      </c>
      <c r="M392" s="13">
        <v>0</v>
      </c>
    </row>
    <row r="393" spans="3:13" s="1" customFormat="1" ht="11.1" customHeight="1" x14ac:dyDescent="0.15">
      <c r="C393" s="61">
        <v>45992</v>
      </c>
      <c r="D393" s="60">
        <v>57619</v>
      </c>
      <c r="E393" s="13">
        <v>382</v>
      </c>
      <c r="F393" s="59">
        <v>11627</v>
      </c>
      <c r="G393" s="110"/>
      <c r="H393" s="110"/>
      <c r="I393" s="94">
        <v>0</v>
      </c>
      <c r="J393" s="94"/>
      <c r="K393" s="13">
        <v>0</v>
      </c>
      <c r="L393" s="13">
        <v>0</v>
      </c>
      <c r="M393" s="13">
        <v>0</v>
      </c>
    </row>
    <row r="394" spans="3:13" s="1" customFormat="1" ht="11.1" customHeight="1" x14ac:dyDescent="0.15">
      <c r="C394" s="61">
        <v>45992</v>
      </c>
      <c r="D394" s="60">
        <v>57650</v>
      </c>
      <c r="E394" s="13">
        <v>383</v>
      </c>
      <c r="F394" s="59">
        <v>11658</v>
      </c>
      <c r="G394" s="110"/>
      <c r="H394" s="110"/>
      <c r="I394" s="94">
        <v>0</v>
      </c>
      <c r="J394" s="94"/>
      <c r="K394" s="13">
        <v>0</v>
      </c>
      <c r="L394" s="13">
        <v>0</v>
      </c>
      <c r="M394" s="13">
        <v>0</v>
      </c>
    </row>
    <row r="395" spans="3:13" s="1" customFormat="1" ht="11.1" customHeight="1" x14ac:dyDescent="0.15">
      <c r="C395" s="61">
        <v>45992</v>
      </c>
      <c r="D395" s="60">
        <v>57680</v>
      </c>
      <c r="E395" s="13">
        <v>384</v>
      </c>
      <c r="F395" s="59">
        <v>11688</v>
      </c>
      <c r="G395" s="110"/>
      <c r="H395" s="110"/>
      <c r="I395" s="94">
        <v>0</v>
      </c>
      <c r="J395" s="94"/>
      <c r="K395" s="13">
        <v>0</v>
      </c>
      <c r="L395" s="13">
        <v>0</v>
      </c>
      <c r="M395" s="13">
        <v>0</v>
      </c>
    </row>
    <row r="396" spans="3:13" s="1" customFormat="1" ht="11.1" customHeight="1" x14ac:dyDescent="0.15">
      <c r="C396" s="61">
        <v>45992</v>
      </c>
      <c r="D396" s="60">
        <v>57711</v>
      </c>
      <c r="E396" s="13">
        <v>385</v>
      </c>
      <c r="F396" s="59">
        <v>11719</v>
      </c>
      <c r="G396" s="110"/>
      <c r="H396" s="110"/>
      <c r="I396" s="94">
        <v>0</v>
      </c>
      <c r="J396" s="94"/>
      <c r="K396" s="13">
        <v>0</v>
      </c>
      <c r="L396" s="13">
        <v>0</v>
      </c>
      <c r="M396" s="13">
        <v>0</v>
      </c>
    </row>
    <row r="397" spans="3:13" s="1" customFormat="1" ht="11.1" customHeight="1" x14ac:dyDescent="0.15">
      <c r="C397" s="61">
        <v>45992</v>
      </c>
      <c r="D397" s="60">
        <v>57742</v>
      </c>
      <c r="E397" s="13">
        <v>386</v>
      </c>
      <c r="F397" s="59">
        <v>11750</v>
      </c>
      <c r="G397" s="110"/>
      <c r="H397" s="110"/>
      <c r="I397" s="94">
        <v>0</v>
      </c>
      <c r="J397" s="94"/>
      <c r="K397" s="13">
        <v>0</v>
      </c>
      <c r="L397" s="13">
        <v>0</v>
      </c>
      <c r="M397" s="13">
        <v>0</v>
      </c>
    </row>
    <row r="398" spans="3:13" s="1" customFormat="1" ht="11.1" customHeight="1" x14ac:dyDescent="0.15">
      <c r="C398" s="61">
        <v>45992</v>
      </c>
      <c r="D398" s="60">
        <v>57770</v>
      </c>
      <c r="E398" s="13">
        <v>387</v>
      </c>
      <c r="F398" s="59">
        <v>11778</v>
      </c>
      <c r="G398" s="110"/>
      <c r="H398" s="110"/>
      <c r="I398" s="94">
        <v>0</v>
      </c>
      <c r="J398" s="94"/>
      <c r="K398" s="13">
        <v>0</v>
      </c>
      <c r="L398" s="13">
        <v>0</v>
      </c>
      <c r="M398" s="13">
        <v>0</v>
      </c>
    </row>
    <row r="399" spans="3:13" s="1" customFormat="1" ht="11.1" customHeight="1" x14ac:dyDescent="0.15">
      <c r="C399" s="61">
        <v>45992</v>
      </c>
      <c r="D399" s="60">
        <v>57801</v>
      </c>
      <c r="E399" s="13">
        <v>388</v>
      </c>
      <c r="F399" s="59">
        <v>11809</v>
      </c>
      <c r="G399" s="110"/>
      <c r="H399" s="110"/>
      <c r="I399" s="94">
        <v>0</v>
      </c>
      <c r="J399" s="94"/>
      <c r="K399" s="13">
        <v>0</v>
      </c>
      <c r="L399" s="13">
        <v>0</v>
      </c>
      <c r="M399" s="13">
        <v>0</v>
      </c>
    </row>
    <row r="400" spans="3:13" s="1" customFormat="1" ht="11.1" customHeight="1" x14ac:dyDescent="0.15">
      <c r="C400" s="61">
        <v>45992</v>
      </c>
      <c r="D400" s="60">
        <v>57831</v>
      </c>
      <c r="E400" s="13">
        <v>389</v>
      </c>
      <c r="F400" s="59">
        <v>11839</v>
      </c>
      <c r="G400" s="110"/>
      <c r="H400" s="110"/>
      <c r="I400" s="94">
        <v>0</v>
      </c>
      <c r="J400" s="94"/>
      <c r="K400" s="13">
        <v>0</v>
      </c>
      <c r="L400" s="13">
        <v>0</v>
      </c>
      <c r="M400" s="13">
        <v>0</v>
      </c>
    </row>
    <row r="401" spans="3:13" s="1" customFormat="1" ht="11.1" customHeight="1" x14ac:dyDescent="0.15">
      <c r="C401" s="61">
        <v>45992</v>
      </c>
      <c r="D401" s="60">
        <v>57862</v>
      </c>
      <c r="E401" s="13">
        <v>390</v>
      </c>
      <c r="F401" s="59">
        <v>11870</v>
      </c>
      <c r="G401" s="110"/>
      <c r="H401" s="110"/>
      <c r="I401" s="94">
        <v>0</v>
      </c>
      <c r="J401" s="94"/>
      <c r="K401" s="13">
        <v>0</v>
      </c>
      <c r="L401" s="13">
        <v>0</v>
      </c>
      <c r="M401" s="13">
        <v>0</v>
      </c>
    </row>
    <row r="402" spans="3:13" s="1" customFormat="1" ht="11.1" customHeight="1" x14ac:dyDescent="0.15">
      <c r="C402" s="61">
        <v>45992</v>
      </c>
      <c r="D402" s="60">
        <v>57892</v>
      </c>
      <c r="E402" s="13">
        <v>391</v>
      </c>
      <c r="F402" s="59">
        <v>11900</v>
      </c>
      <c r="G402" s="110"/>
      <c r="H402" s="110"/>
      <c r="I402" s="94">
        <v>0</v>
      </c>
      <c r="J402" s="94"/>
      <c r="K402" s="13">
        <v>0</v>
      </c>
      <c r="L402" s="13">
        <v>0</v>
      </c>
      <c r="M402" s="13">
        <v>0</v>
      </c>
    </row>
    <row r="403" spans="3:13" s="1" customFormat="1" ht="11.1" customHeight="1" x14ac:dyDescent="0.15">
      <c r="C403" s="61">
        <v>45992</v>
      </c>
      <c r="D403" s="60">
        <v>57923</v>
      </c>
      <c r="E403" s="13">
        <v>392</v>
      </c>
      <c r="F403" s="59">
        <v>11931</v>
      </c>
      <c r="G403" s="110"/>
      <c r="H403" s="110"/>
      <c r="I403" s="94">
        <v>0</v>
      </c>
      <c r="J403" s="94"/>
      <c r="K403" s="13">
        <v>0</v>
      </c>
      <c r="L403" s="13">
        <v>0</v>
      </c>
      <c r="M403" s="13">
        <v>0</v>
      </c>
    </row>
    <row r="404" spans="3:13" s="1" customFormat="1" ht="11.1" customHeight="1" x14ac:dyDescent="0.15">
      <c r="C404" s="61">
        <v>45992</v>
      </c>
      <c r="D404" s="60">
        <v>57954</v>
      </c>
      <c r="E404" s="13">
        <v>393</v>
      </c>
      <c r="F404" s="59">
        <v>11962</v>
      </c>
      <c r="G404" s="110"/>
      <c r="H404" s="110"/>
      <c r="I404" s="94">
        <v>0</v>
      </c>
      <c r="J404" s="94"/>
      <c r="K404" s="13">
        <v>0</v>
      </c>
      <c r="L404" s="13">
        <v>0</v>
      </c>
      <c r="M404" s="13">
        <v>0</v>
      </c>
    </row>
    <row r="405" spans="3:13" s="1" customFormat="1" ht="11.1" customHeight="1" x14ac:dyDescent="0.15">
      <c r="C405" s="61">
        <v>45992</v>
      </c>
      <c r="D405" s="60">
        <v>57984</v>
      </c>
      <c r="E405" s="13">
        <v>394</v>
      </c>
      <c r="F405" s="59">
        <v>11992</v>
      </c>
      <c r="G405" s="110"/>
      <c r="H405" s="110"/>
      <c r="I405" s="94">
        <v>0</v>
      </c>
      <c r="J405" s="94"/>
      <c r="K405" s="13">
        <v>0</v>
      </c>
      <c r="L405" s="13">
        <v>0</v>
      </c>
      <c r="M405" s="13">
        <v>0</v>
      </c>
    </row>
    <row r="406" spans="3:13" s="1" customFormat="1" ht="11.1" customHeight="1" x14ac:dyDescent="0.15">
      <c r="C406" s="61">
        <v>45992</v>
      </c>
      <c r="D406" s="60">
        <v>58015</v>
      </c>
      <c r="E406" s="13">
        <v>395</v>
      </c>
      <c r="F406" s="59">
        <v>12023</v>
      </c>
      <c r="G406" s="110"/>
      <c r="H406" s="110"/>
      <c r="I406" s="94">
        <v>0</v>
      </c>
      <c r="J406" s="94"/>
      <c r="K406" s="13">
        <v>0</v>
      </c>
      <c r="L406" s="13">
        <v>0</v>
      </c>
      <c r="M406" s="13">
        <v>0</v>
      </c>
    </row>
    <row r="407" spans="3:13" s="1" customFormat="1" ht="11.1" customHeight="1" x14ac:dyDescent="0.15">
      <c r="C407" s="61">
        <v>45992</v>
      </c>
      <c r="D407" s="60">
        <v>58045</v>
      </c>
      <c r="E407" s="13">
        <v>396</v>
      </c>
      <c r="F407" s="59">
        <v>12053</v>
      </c>
      <c r="G407" s="110"/>
      <c r="H407" s="110"/>
      <c r="I407" s="94">
        <v>0</v>
      </c>
      <c r="J407" s="94"/>
      <c r="K407" s="13">
        <v>0</v>
      </c>
      <c r="L407" s="13">
        <v>0</v>
      </c>
      <c r="M407" s="13">
        <v>0</v>
      </c>
    </row>
    <row r="408" spans="3:13" s="1" customFormat="1" ht="11.1" customHeight="1" x14ac:dyDescent="0.15">
      <c r="C408" s="61">
        <v>45992</v>
      </c>
      <c r="D408" s="60">
        <v>58076</v>
      </c>
      <c r="E408" s="13">
        <v>397</v>
      </c>
      <c r="F408" s="59">
        <v>12084</v>
      </c>
      <c r="G408" s="110"/>
      <c r="H408" s="110"/>
      <c r="I408" s="94">
        <v>0</v>
      </c>
      <c r="J408" s="94"/>
      <c r="K408" s="13">
        <v>0</v>
      </c>
      <c r="L408" s="13">
        <v>0</v>
      </c>
      <c r="M408" s="13">
        <v>0</v>
      </c>
    </row>
    <row r="409" spans="3:13" s="1" customFormat="1" ht="11.1" customHeight="1" x14ac:dyDescent="0.15">
      <c r="C409" s="61">
        <v>45992</v>
      </c>
      <c r="D409" s="60">
        <v>58107</v>
      </c>
      <c r="E409" s="13">
        <v>398</v>
      </c>
      <c r="F409" s="59">
        <v>12115</v>
      </c>
      <c r="G409" s="110"/>
      <c r="H409" s="110"/>
      <c r="I409" s="94">
        <v>0</v>
      </c>
      <c r="J409" s="94"/>
      <c r="K409" s="13">
        <v>0</v>
      </c>
      <c r="L409" s="13">
        <v>0</v>
      </c>
      <c r="M409" s="13">
        <v>0</v>
      </c>
    </row>
    <row r="410" spans="3:13" s="1" customFormat="1" ht="11.1" customHeight="1" x14ac:dyDescent="0.15">
      <c r="C410" s="61">
        <v>45992</v>
      </c>
      <c r="D410" s="60">
        <v>58135</v>
      </c>
      <c r="E410" s="13">
        <v>399</v>
      </c>
      <c r="F410" s="59">
        <v>12143</v>
      </c>
      <c r="G410" s="110"/>
      <c r="H410" s="110"/>
      <c r="I410" s="94">
        <v>0</v>
      </c>
      <c r="J410" s="94"/>
      <c r="K410" s="13">
        <v>0</v>
      </c>
      <c r="L410" s="13">
        <v>0</v>
      </c>
      <c r="M410" s="13">
        <v>0</v>
      </c>
    </row>
    <row r="411" spans="3:13" s="1" customFormat="1" ht="11.1" customHeight="1" x14ac:dyDescent="0.15">
      <c r="C411" s="61">
        <v>45992</v>
      </c>
      <c r="D411" s="60">
        <v>58166</v>
      </c>
      <c r="E411" s="13">
        <v>400</v>
      </c>
      <c r="F411" s="59">
        <v>12174</v>
      </c>
      <c r="G411" s="110"/>
      <c r="H411" s="110"/>
      <c r="I411" s="94">
        <v>0</v>
      </c>
      <c r="J411" s="94"/>
      <c r="K411" s="13">
        <v>0</v>
      </c>
      <c r="L411" s="13">
        <v>0</v>
      </c>
      <c r="M411" s="13">
        <v>0</v>
      </c>
    </row>
    <row r="412" spans="3:13" s="1" customFormat="1" ht="11.1" customHeight="1" x14ac:dyDescent="0.15">
      <c r="C412" s="61">
        <v>45992</v>
      </c>
      <c r="D412" s="60">
        <v>58196</v>
      </c>
      <c r="E412" s="13">
        <v>401</v>
      </c>
      <c r="F412" s="59">
        <v>12204</v>
      </c>
      <c r="G412" s="110"/>
      <c r="H412" s="110"/>
      <c r="I412" s="94">
        <v>0</v>
      </c>
      <c r="J412" s="94"/>
      <c r="K412" s="13">
        <v>0</v>
      </c>
      <c r="L412" s="13">
        <v>0</v>
      </c>
      <c r="M412" s="13">
        <v>0</v>
      </c>
    </row>
    <row r="413" spans="3:13" s="1" customFormat="1" ht="11.1" customHeight="1" x14ac:dyDescent="0.15">
      <c r="C413" s="61">
        <v>45992</v>
      </c>
      <c r="D413" s="60">
        <v>58227</v>
      </c>
      <c r="E413" s="13">
        <v>402</v>
      </c>
      <c r="F413" s="59">
        <v>12235</v>
      </c>
      <c r="G413" s="110"/>
      <c r="H413" s="110"/>
      <c r="I413" s="94">
        <v>0</v>
      </c>
      <c r="J413" s="94"/>
      <c r="K413" s="13">
        <v>0</v>
      </c>
      <c r="L413" s="13">
        <v>0</v>
      </c>
      <c r="M413" s="13">
        <v>0</v>
      </c>
    </row>
    <row r="414" spans="3:13" s="1" customFormat="1" ht="11.1" customHeight="1" x14ac:dyDescent="0.15">
      <c r="C414" s="61">
        <v>45992</v>
      </c>
      <c r="D414" s="60">
        <v>58257</v>
      </c>
      <c r="E414" s="13">
        <v>403</v>
      </c>
      <c r="F414" s="59">
        <v>12265</v>
      </c>
      <c r="G414" s="110"/>
      <c r="H414" s="110"/>
      <c r="I414" s="94">
        <v>0</v>
      </c>
      <c r="J414" s="94"/>
      <c r="K414" s="13">
        <v>0</v>
      </c>
      <c r="L414" s="13">
        <v>0</v>
      </c>
      <c r="M414" s="13">
        <v>0</v>
      </c>
    </row>
    <row r="415" spans="3:13" s="1" customFormat="1" ht="11.1" customHeight="1" x14ac:dyDescent="0.15">
      <c r="C415" s="61">
        <v>45992</v>
      </c>
      <c r="D415" s="60">
        <v>58288</v>
      </c>
      <c r="E415" s="13">
        <v>404</v>
      </c>
      <c r="F415" s="59">
        <v>12296</v>
      </c>
      <c r="G415" s="110"/>
      <c r="H415" s="110"/>
      <c r="I415" s="94">
        <v>0</v>
      </c>
      <c r="J415" s="94"/>
      <c r="K415" s="13">
        <v>0</v>
      </c>
      <c r="L415" s="13">
        <v>0</v>
      </c>
      <c r="M415" s="13">
        <v>0</v>
      </c>
    </row>
    <row r="416" spans="3:13" s="1" customFormat="1" ht="11.1" customHeight="1" x14ac:dyDescent="0.15">
      <c r="C416" s="61">
        <v>45992</v>
      </c>
      <c r="D416" s="60">
        <v>58319</v>
      </c>
      <c r="E416" s="13">
        <v>405</v>
      </c>
      <c r="F416" s="59">
        <v>12327</v>
      </c>
      <c r="G416" s="110"/>
      <c r="H416" s="110"/>
      <c r="I416" s="94">
        <v>0</v>
      </c>
      <c r="J416" s="94"/>
      <c r="K416" s="13">
        <v>0</v>
      </c>
      <c r="L416" s="13">
        <v>0</v>
      </c>
      <c r="M416" s="13">
        <v>0</v>
      </c>
    </row>
    <row r="417" spans="3:13" s="1" customFormat="1" ht="11.1" customHeight="1" x14ac:dyDescent="0.15">
      <c r="C417" s="61">
        <v>45992</v>
      </c>
      <c r="D417" s="60">
        <v>58349</v>
      </c>
      <c r="E417" s="13">
        <v>406</v>
      </c>
      <c r="F417" s="59">
        <v>12357</v>
      </c>
      <c r="G417" s="110"/>
      <c r="H417" s="110"/>
      <c r="I417" s="94">
        <v>0</v>
      </c>
      <c r="J417" s="94"/>
      <c r="K417" s="13">
        <v>0</v>
      </c>
      <c r="L417" s="13">
        <v>0</v>
      </c>
      <c r="M417" s="13">
        <v>0</v>
      </c>
    </row>
    <row r="418" spans="3:13" s="1" customFormat="1" ht="11.1" customHeight="1" x14ac:dyDescent="0.15">
      <c r="C418" s="61">
        <v>45992</v>
      </c>
      <c r="D418" s="60">
        <v>58380</v>
      </c>
      <c r="E418" s="13">
        <v>407</v>
      </c>
      <c r="F418" s="59">
        <v>12388</v>
      </c>
      <c r="G418" s="110"/>
      <c r="H418" s="110"/>
      <c r="I418" s="94">
        <v>0</v>
      </c>
      <c r="J418" s="94"/>
      <c r="K418" s="13">
        <v>0</v>
      </c>
      <c r="L418" s="13">
        <v>0</v>
      </c>
      <c r="M418" s="13">
        <v>0</v>
      </c>
    </row>
    <row r="419" spans="3:13" s="1" customFormat="1" ht="11.1" customHeight="1" x14ac:dyDescent="0.15">
      <c r="C419" s="61">
        <v>45992</v>
      </c>
      <c r="D419" s="60">
        <v>58410</v>
      </c>
      <c r="E419" s="13">
        <v>408</v>
      </c>
      <c r="F419" s="59">
        <v>12418</v>
      </c>
      <c r="G419" s="110"/>
      <c r="H419" s="110"/>
      <c r="I419" s="94">
        <v>0</v>
      </c>
      <c r="J419" s="94"/>
      <c r="K419" s="13">
        <v>0</v>
      </c>
      <c r="L419" s="13">
        <v>0</v>
      </c>
      <c r="M419" s="13">
        <v>0</v>
      </c>
    </row>
    <row r="420" spans="3:13" s="1" customFormat="1" ht="11.1" customHeight="1" x14ac:dyDescent="0.15">
      <c r="C420" s="61">
        <v>45992</v>
      </c>
      <c r="D420" s="60">
        <v>58441</v>
      </c>
      <c r="E420" s="13">
        <v>409</v>
      </c>
      <c r="F420" s="59">
        <v>12449</v>
      </c>
      <c r="G420" s="110"/>
      <c r="H420" s="110"/>
      <c r="I420" s="94">
        <v>0</v>
      </c>
      <c r="J420" s="94"/>
      <c r="K420" s="13">
        <v>0</v>
      </c>
      <c r="L420" s="13">
        <v>0</v>
      </c>
      <c r="M420" s="13">
        <v>0</v>
      </c>
    </row>
    <row r="421" spans="3:13" s="1" customFormat="1" ht="11.1" customHeight="1" x14ac:dyDescent="0.15">
      <c r="C421" s="61">
        <v>45992</v>
      </c>
      <c r="D421" s="60">
        <v>58472</v>
      </c>
      <c r="E421" s="13">
        <v>410</v>
      </c>
      <c r="F421" s="59">
        <v>12480</v>
      </c>
      <c r="G421" s="110"/>
      <c r="H421" s="110"/>
      <c r="I421" s="94">
        <v>0</v>
      </c>
      <c r="J421" s="94"/>
      <c r="K421" s="13">
        <v>0</v>
      </c>
      <c r="L421" s="13">
        <v>0</v>
      </c>
      <c r="M421" s="13">
        <v>0</v>
      </c>
    </row>
    <row r="422" spans="3:13" s="1" customFormat="1" ht="11.1" customHeight="1" x14ac:dyDescent="0.15">
      <c r="C422" s="61">
        <v>45992</v>
      </c>
      <c r="D422" s="60">
        <v>58501</v>
      </c>
      <c r="E422" s="13">
        <v>411</v>
      </c>
      <c r="F422" s="59">
        <v>12509</v>
      </c>
      <c r="G422" s="110"/>
      <c r="H422" s="110"/>
      <c r="I422" s="94">
        <v>0</v>
      </c>
      <c r="J422" s="94"/>
      <c r="K422" s="13">
        <v>0</v>
      </c>
      <c r="L422" s="13">
        <v>0</v>
      </c>
      <c r="M422" s="13">
        <v>0</v>
      </c>
    </row>
    <row r="423" spans="3:13" s="1" customFormat="1" ht="11.1" customHeight="1" x14ac:dyDescent="0.15">
      <c r="C423" s="61">
        <v>45992</v>
      </c>
      <c r="D423" s="60">
        <v>58532</v>
      </c>
      <c r="E423" s="13">
        <v>412</v>
      </c>
      <c r="F423" s="59">
        <v>12540</v>
      </c>
      <c r="G423" s="110"/>
      <c r="H423" s="110"/>
      <c r="I423" s="94">
        <v>0</v>
      </c>
      <c r="J423" s="94"/>
      <c r="K423" s="13">
        <v>0</v>
      </c>
      <c r="L423" s="13">
        <v>0</v>
      </c>
      <c r="M423" s="13">
        <v>0</v>
      </c>
    </row>
    <row r="424" spans="3:13" s="1" customFormat="1" ht="11.1" customHeight="1" x14ac:dyDescent="0.15">
      <c r="C424" s="61">
        <v>45992</v>
      </c>
      <c r="D424" s="60">
        <v>58562</v>
      </c>
      <c r="E424" s="13">
        <v>413</v>
      </c>
      <c r="F424" s="59">
        <v>12570</v>
      </c>
      <c r="G424" s="110"/>
      <c r="H424" s="110"/>
      <c r="I424" s="94">
        <v>0</v>
      </c>
      <c r="J424" s="94"/>
      <c r="K424" s="13">
        <v>0</v>
      </c>
      <c r="L424" s="13">
        <v>0</v>
      </c>
      <c r="M424" s="13">
        <v>0</v>
      </c>
    </row>
    <row r="425" spans="3:13" s="1" customFormat="1" ht="11.1" customHeight="1" x14ac:dyDescent="0.15">
      <c r="C425" s="61">
        <v>45992</v>
      </c>
      <c r="D425" s="60">
        <v>58593</v>
      </c>
      <c r="E425" s="13">
        <v>414</v>
      </c>
      <c r="F425" s="59">
        <v>12601</v>
      </c>
      <c r="G425" s="110"/>
      <c r="H425" s="110"/>
      <c r="I425" s="94">
        <v>0</v>
      </c>
      <c r="J425" s="94"/>
      <c r="K425" s="13">
        <v>0</v>
      </c>
      <c r="L425" s="13">
        <v>0</v>
      </c>
      <c r="M425" s="13">
        <v>0</v>
      </c>
    </row>
    <row r="426" spans="3:13" s="1" customFormat="1" ht="11.1" customHeight="1" x14ac:dyDescent="0.15">
      <c r="C426" s="61">
        <v>45992</v>
      </c>
      <c r="D426" s="60">
        <v>58623</v>
      </c>
      <c r="E426" s="13">
        <v>415</v>
      </c>
      <c r="F426" s="59">
        <v>12631</v>
      </c>
      <c r="G426" s="110"/>
      <c r="H426" s="110"/>
      <c r="I426" s="94">
        <v>0</v>
      </c>
      <c r="J426" s="94"/>
      <c r="K426" s="13">
        <v>0</v>
      </c>
      <c r="L426" s="13">
        <v>0</v>
      </c>
      <c r="M426" s="13">
        <v>0</v>
      </c>
    </row>
    <row r="427" spans="3:13" s="1" customFormat="1" ht="11.1" customHeight="1" x14ac:dyDescent="0.15">
      <c r="C427" s="61">
        <v>45992</v>
      </c>
      <c r="D427" s="60">
        <v>58654</v>
      </c>
      <c r="E427" s="13">
        <v>416</v>
      </c>
      <c r="F427" s="59">
        <v>12662</v>
      </c>
      <c r="G427" s="110"/>
      <c r="H427" s="110"/>
      <c r="I427" s="94">
        <v>0</v>
      </c>
      <c r="J427" s="94"/>
      <c r="K427" s="13">
        <v>0</v>
      </c>
      <c r="L427" s="13">
        <v>0</v>
      </c>
      <c r="M427" s="13">
        <v>0</v>
      </c>
    </row>
    <row r="428" spans="3:13" s="1" customFormat="1" ht="11.1" customHeight="1" x14ac:dyDescent="0.15">
      <c r="C428" s="61">
        <v>45992</v>
      </c>
      <c r="D428" s="60">
        <v>58685</v>
      </c>
      <c r="E428" s="13">
        <v>417</v>
      </c>
      <c r="F428" s="59">
        <v>12693</v>
      </c>
      <c r="G428" s="110"/>
      <c r="H428" s="110"/>
      <c r="I428" s="94">
        <v>0</v>
      </c>
      <c r="J428" s="94"/>
      <c r="K428" s="13">
        <v>0</v>
      </c>
      <c r="L428" s="13">
        <v>0</v>
      </c>
      <c r="M428" s="13">
        <v>0</v>
      </c>
    </row>
    <row r="429" spans="3:13" s="1" customFormat="1" ht="11.1" customHeight="1" x14ac:dyDescent="0.15">
      <c r="C429" s="61">
        <v>45992</v>
      </c>
      <c r="D429" s="60">
        <v>58715</v>
      </c>
      <c r="E429" s="13">
        <v>418</v>
      </c>
      <c r="F429" s="59">
        <v>12723</v>
      </c>
      <c r="G429" s="110"/>
      <c r="H429" s="110"/>
      <c r="I429" s="94">
        <v>0</v>
      </c>
      <c r="J429" s="94"/>
      <c r="K429" s="13">
        <v>0</v>
      </c>
      <c r="L429" s="13">
        <v>0</v>
      </c>
      <c r="M429" s="13">
        <v>0</v>
      </c>
    </row>
    <row r="430" spans="3:13" s="1" customFormat="1" ht="11.1" customHeight="1" x14ac:dyDescent="0.15">
      <c r="C430" s="61">
        <v>45992</v>
      </c>
      <c r="D430" s="60">
        <v>58746</v>
      </c>
      <c r="E430" s="13">
        <v>419</v>
      </c>
      <c r="F430" s="59">
        <v>12754</v>
      </c>
      <c r="G430" s="110"/>
      <c r="H430" s="110"/>
      <c r="I430" s="94">
        <v>0</v>
      </c>
      <c r="J430" s="94"/>
      <c r="K430" s="13">
        <v>0</v>
      </c>
      <c r="L430" s="13">
        <v>0</v>
      </c>
      <c r="M430" s="13">
        <v>0</v>
      </c>
    </row>
    <row r="431" spans="3:13" s="1" customFormat="1" ht="11.1" customHeight="1" x14ac:dyDescent="0.15">
      <c r="C431" s="61">
        <v>45992</v>
      </c>
      <c r="D431" s="60">
        <v>58776</v>
      </c>
      <c r="E431" s="13">
        <v>420</v>
      </c>
      <c r="F431" s="59">
        <v>12784</v>
      </c>
      <c r="G431" s="110"/>
      <c r="H431" s="110"/>
      <c r="I431" s="94">
        <v>0</v>
      </c>
      <c r="J431" s="94"/>
      <c r="K431" s="13">
        <v>0</v>
      </c>
      <c r="L431" s="13">
        <v>0</v>
      </c>
      <c r="M431" s="13">
        <v>0</v>
      </c>
    </row>
    <row r="432" spans="3:13" s="1" customFormat="1" ht="11.1" customHeight="1" x14ac:dyDescent="0.15">
      <c r="C432" s="61">
        <v>45992</v>
      </c>
      <c r="D432" s="60">
        <v>58807</v>
      </c>
      <c r="E432" s="13">
        <v>421</v>
      </c>
      <c r="F432" s="59">
        <v>12815</v>
      </c>
      <c r="G432" s="110"/>
      <c r="H432" s="110"/>
      <c r="I432" s="94">
        <v>0</v>
      </c>
      <c r="J432" s="94"/>
      <c r="K432" s="13">
        <v>0</v>
      </c>
      <c r="L432" s="13">
        <v>0</v>
      </c>
      <c r="M432" s="13">
        <v>0</v>
      </c>
    </row>
    <row r="433" spans="3:13" s="1" customFormat="1" ht="11.1" customHeight="1" x14ac:dyDescent="0.15">
      <c r="C433" s="61">
        <v>45992</v>
      </c>
      <c r="D433" s="60">
        <v>58838</v>
      </c>
      <c r="E433" s="13">
        <v>422</v>
      </c>
      <c r="F433" s="59">
        <v>12846</v>
      </c>
      <c r="G433" s="110"/>
      <c r="H433" s="110"/>
      <c r="I433" s="94">
        <v>0</v>
      </c>
      <c r="J433" s="94"/>
      <c r="K433" s="13">
        <v>0</v>
      </c>
      <c r="L433" s="13">
        <v>0</v>
      </c>
      <c r="M433" s="13">
        <v>0</v>
      </c>
    </row>
    <row r="434" spans="3:13" s="1" customFormat="1" ht="11.1" customHeight="1" x14ac:dyDescent="0.15">
      <c r="C434" s="61">
        <v>45992</v>
      </c>
      <c r="D434" s="60">
        <v>58866</v>
      </c>
      <c r="E434" s="13">
        <v>423</v>
      </c>
      <c r="F434" s="59">
        <v>12874</v>
      </c>
      <c r="G434" s="110"/>
      <c r="H434" s="110"/>
      <c r="I434" s="94">
        <v>0</v>
      </c>
      <c r="J434" s="94"/>
      <c r="K434" s="13">
        <v>0</v>
      </c>
      <c r="L434" s="13">
        <v>0</v>
      </c>
      <c r="M434" s="13">
        <v>0</v>
      </c>
    </row>
    <row r="435" spans="3:13" s="1" customFormat="1" ht="11.1" customHeight="1" x14ac:dyDescent="0.15">
      <c r="C435" s="61">
        <v>45992</v>
      </c>
      <c r="D435" s="60">
        <v>58897</v>
      </c>
      <c r="E435" s="13">
        <v>424</v>
      </c>
      <c r="F435" s="59">
        <v>12905</v>
      </c>
      <c r="G435" s="110"/>
      <c r="H435" s="110"/>
      <c r="I435" s="94">
        <v>0</v>
      </c>
      <c r="J435" s="94"/>
      <c r="K435" s="13">
        <v>0</v>
      </c>
      <c r="L435" s="13">
        <v>0</v>
      </c>
      <c r="M435" s="13">
        <v>0</v>
      </c>
    </row>
    <row r="436" spans="3:13" s="1" customFormat="1" ht="11.1" customHeight="1" x14ac:dyDescent="0.15">
      <c r="C436" s="61">
        <v>45992</v>
      </c>
      <c r="D436" s="60">
        <v>58927</v>
      </c>
      <c r="E436" s="13">
        <v>425</v>
      </c>
      <c r="F436" s="59">
        <v>12935</v>
      </c>
      <c r="G436" s="110"/>
      <c r="H436" s="110"/>
      <c r="I436" s="94">
        <v>0</v>
      </c>
      <c r="J436" s="94"/>
      <c r="K436" s="13">
        <v>0</v>
      </c>
      <c r="L436" s="13">
        <v>0</v>
      </c>
      <c r="M436" s="13">
        <v>0</v>
      </c>
    </row>
    <row r="437" spans="3:13" s="1" customFormat="1" ht="11.1" customHeight="1" x14ac:dyDescent="0.15">
      <c r="C437" s="61">
        <v>45992</v>
      </c>
      <c r="D437" s="60">
        <v>58958</v>
      </c>
      <c r="E437" s="13">
        <v>426</v>
      </c>
      <c r="F437" s="59">
        <v>12966</v>
      </c>
      <c r="G437" s="110"/>
      <c r="H437" s="110"/>
      <c r="I437" s="94">
        <v>0</v>
      </c>
      <c r="J437" s="94"/>
      <c r="K437" s="13">
        <v>0</v>
      </c>
      <c r="L437" s="13">
        <v>0</v>
      </c>
      <c r="M437" s="13">
        <v>0</v>
      </c>
    </row>
    <row r="438" spans="3:13" s="1" customFormat="1" ht="11.1" customHeight="1" x14ac:dyDescent="0.15">
      <c r="C438" s="61">
        <v>45992</v>
      </c>
      <c r="D438" s="60">
        <v>58988</v>
      </c>
      <c r="E438" s="13">
        <v>427</v>
      </c>
      <c r="F438" s="59">
        <v>12996</v>
      </c>
      <c r="G438" s="110"/>
      <c r="H438" s="110"/>
      <c r="I438" s="94">
        <v>0</v>
      </c>
      <c r="J438" s="94"/>
      <c r="K438" s="13">
        <v>0</v>
      </c>
      <c r="L438" s="13">
        <v>0</v>
      </c>
      <c r="M438" s="13">
        <v>0</v>
      </c>
    </row>
    <row r="439" spans="3:13" s="1" customFormat="1" ht="11.1" customHeight="1" x14ac:dyDescent="0.15">
      <c r="C439" s="61">
        <v>45992</v>
      </c>
      <c r="D439" s="60">
        <v>59019</v>
      </c>
      <c r="E439" s="13">
        <v>428</v>
      </c>
      <c r="F439" s="59">
        <v>13027</v>
      </c>
      <c r="G439" s="110"/>
      <c r="H439" s="110"/>
      <c r="I439" s="94">
        <v>0</v>
      </c>
      <c r="J439" s="94"/>
      <c r="K439" s="13">
        <v>0</v>
      </c>
      <c r="L439" s="13">
        <v>0</v>
      </c>
      <c r="M439" s="13">
        <v>0</v>
      </c>
    </row>
    <row r="440" spans="3:13" s="1" customFormat="1" ht="11.1" customHeight="1" x14ac:dyDescent="0.15">
      <c r="C440" s="61">
        <v>45992</v>
      </c>
      <c r="D440" s="60">
        <v>59050</v>
      </c>
      <c r="E440" s="13">
        <v>429</v>
      </c>
      <c r="F440" s="59">
        <v>13058</v>
      </c>
      <c r="G440" s="110"/>
      <c r="H440" s="110"/>
      <c r="I440" s="94">
        <v>0</v>
      </c>
      <c r="J440" s="94"/>
      <c r="K440" s="13">
        <v>0</v>
      </c>
      <c r="L440" s="13">
        <v>0</v>
      </c>
      <c r="M440" s="13">
        <v>0</v>
      </c>
    </row>
    <row r="441" spans="3:13" s="1" customFormat="1" ht="11.1" customHeight="1" x14ac:dyDescent="0.15">
      <c r="C441" s="61">
        <v>45992</v>
      </c>
      <c r="D441" s="60">
        <v>59080</v>
      </c>
      <c r="E441" s="13">
        <v>430</v>
      </c>
      <c r="F441" s="59">
        <v>13088</v>
      </c>
      <c r="G441" s="110"/>
      <c r="H441" s="110"/>
      <c r="I441" s="94">
        <v>0</v>
      </c>
      <c r="J441" s="94"/>
      <c r="K441" s="13">
        <v>0</v>
      </c>
      <c r="L441" s="13">
        <v>0</v>
      </c>
      <c r="M441" s="13">
        <v>0</v>
      </c>
    </row>
    <row r="442" spans="3:13" s="1" customFormat="1" ht="11.1" customHeight="1" x14ac:dyDescent="0.15">
      <c r="C442" s="61">
        <v>45992</v>
      </c>
      <c r="D442" s="60">
        <v>59111</v>
      </c>
      <c r="E442" s="13">
        <v>431</v>
      </c>
      <c r="F442" s="59">
        <v>13119</v>
      </c>
      <c r="G442" s="110"/>
      <c r="H442" s="110"/>
      <c r="I442" s="94">
        <v>0</v>
      </c>
      <c r="J442" s="94"/>
      <c r="K442" s="13">
        <v>0</v>
      </c>
      <c r="L442" s="13">
        <v>0</v>
      </c>
      <c r="M442" s="13">
        <v>0</v>
      </c>
    </row>
    <row r="443" spans="3:13" s="1" customFormat="1" ht="11.1" customHeight="1" x14ac:dyDescent="0.15">
      <c r="C443" s="61">
        <v>45992</v>
      </c>
      <c r="D443" s="60">
        <v>59141</v>
      </c>
      <c r="E443" s="13">
        <v>432</v>
      </c>
      <c r="F443" s="59">
        <v>13149</v>
      </c>
      <c r="G443" s="110"/>
      <c r="H443" s="110"/>
      <c r="I443" s="94">
        <v>0</v>
      </c>
      <c r="J443" s="94"/>
      <c r="K443" s="13">
        <v>0</v>
      </c>
      <c r="L443" s="13">
        <v>0</v>
      </c>
      <c r="M443" s="13">
        <v>0</v>
      </c>
    </row>
    <row r="444" spans="3:13" s="1" customFormat="1" ht="11.1" customHeight="1" x14ac:dyDescent="0.15">
      <c r="C444" s="61">
        <v>45992</v>
      </c>
      <c r="D444" s="60">
        <v>59172</v>
      </c>
      <c r="E444" s="13">
        <v>433</v>
      </c>
      <c r="F444" s="59">
        <v>13180</v>
      </c>
      <c r="G444" s="110"/>
      <c r="H444" s="110"/>
      <c r="I444" s="94">
        <v>0</v>
      </c>
      <c r="J444" s="94"/>
      <c r="K444" s="13">
        <v>0</v>
      </c>
      <c r="L444" s="13">
        <v>0</v>
      </c>
      <c r="M444" s="13">
        <v>0</v>
      </c>
    </row>
    <row r="445" spans="3:13" s="1" customFormat="1" ht="11.1" customHeight="1" x14ac:dyDescent="0.15">
      <c r="C445" s="61">
        <v>45992</v>
      </c>
      <c r="D445" s="60">
        <v>59203</v>
      </c>
      <c r="E445" s="13">
        <v>434</v>
      </c>
      <c r="F445" s="59">
        <v>13211</v>
      </c>
      <c r="G445" s="110"/>
      <c r="H445" s="110"/>
      <c r="I445" s="94">
        <v>0</v>
      </c>
      <c r="J445" s="94"/>
      <c r="K445" s="13">
        <v>0</v>
      </c>
      <c r="L445" s="13">
        <v>0</v>
      </c>
      <c r="M445" s="13">
        <v>0</v>
      </c>
    </row>
    <row r="446" spans="3:13" s="1" customFormat="1" ht="11.1" customHeight="1" x14ac:dyDescent="0.15">
      <c r="C446" s="61">
        <v>45992</v>
      </c>
      <c r="D446" s="60">
        <v>59231</v>
      </c>
      <c r="E446" s="13">
        <v>435</v>
      </c>
      <c r="F446" s="59">
        <v>13239</v>
      </c>
      <c r="G446" s="110"/>
      <c r="H446" s="110"/>
      <c r="I446" s="94">
        <v>0</v>
      </c>
      <c r="J446" s="94"/>
      <c r="K446" s="13">
        <v>0</v>
      </c>
      <c r="L446" s="13">
        <v>0</v>
      </c>
      <c r="M446" s="13">
        <v>0</v>
      </c>
    </row>
    <row r="447" spans="3:13" s="1" customFormat="1" ht="11.1" customHeight="1" x14ac:dyDescent="0.15">
      <c r="C447" s="61">
        <v>45992</v>
      </c>
      <c r="D447" s="60">
        <v>59262</v>
      </c>
      <c r="E447" s="13">
        <v>436</v>
      </c>
      <c r="F447" s="59">
        <v>13270</v>
      </c>
      <c r="G447" s="110"/>
      <c r="H447" s="110"/>
      <c r="I447" s="94">
        <v>0</v>
      </c>
      <c r="J447" s="94"/>
      <c r="K447" s="13">
        <v>0</v>
      </c>
      <c r="L447" s="13">
        <v>0</v>
      </c>
      <c r="M447" s="13">
        <v>0</v>
      </c>
    </row>
    <row r="448" spans="3:13" s="1" customFormat="1" ht="11.1" customHeight="1" x14ac:dyDescent="0.15">
      <c r="C448" s="61">
        <v>45992</v>
      </c>
      <c r="D448" s="60">
        <v>59292</v>
      </c>
      <c r="E448" s="13">
        <v>437</v>
      </c>
      <c r="F448" s="59">
        <v>13300</v>
      </c>
      <c r="G448" s="110"/>
      <c r="H448" s="110"/>
      <c r="I448" s="94">
        <v>0</v>
      </c>
      <c r="J448" s="94"/>
      <c r="K448" s="13">
        <v>0</v>
      </c>
      <c r="L448" s="13">
        <v>0</v>
      </c>
      <c r="M448" s="13">
        <v>0</v>
      </c>
    </row>
    <row r="449" spans="3:13" s="1" customFormat="1" ht="11.1" customHeight="1" x14ac:dyDescent="0.15">
      <c r="C449" s="61">
        <v>45992</v>
      </c>
      <c r="D449" s="60">
        <v>59323</v>
      </c>
      <c r="E449" s="13">
        <v>438</v>
      </c>
      <c r="F449" s="59">
        <v>13331</v>
      </c>
      <c r="G449" s="110"/>
      <c r="H449" s="110"/>
      <c r="I449" s="94">
        <v>0</v>
      </c>
      <c r="J449" s="94"/>
      <c r="K449" s="13">
        <v>0</v>
      </c>
      <c r="L449" s="13">
        <v>0</v>
      </c>
      <c r="M449" s="13">
        <v>0</v>
      </c>
    </row>
    <row r="450" spans="3:13" s="1" customFormat="1" ht="11.1" customHeight="1" x14ac:dyDescent="0.15">
      <c r="C450" s="61">
        <v>45992</v>
      </c>
      <c r="D450" s="60">
        <v>59353</v>
      </c>
      <c r="E450" s="13">
        <v>439</v>
      </c>
      <c r="F450" s="59">
        <v>13361</v>
      </c>
      <c r="G450" s="110"/>
      <c r="H450" s="110"/>
      <c r="I450" s="94">
        <v>0</v>
      </c>
      <c r="J450" s="94"/>
      <c r="K450" s="13">
        <v>0</v>
      </c>
      <c r="L450" s="13">
        <v>0</v>
      </c>
      <c r="M450" s="13">
        <v>0</v>
      </c>
    </row>
    <row r="451" spans="3:13" s="1" customFormat="1" ht="11.1" customHeight="1" x14ac:dyDescent="0.15">
      <c r="C451" s="61">
        <v>45992</v>
      </c>
      <c r="D451" s="60">
        <v>59384</v>
      </c>
      <c r="E451" s="13">
        <v>440</v>
      </c>
      <c r="F451" s="59">
        <v>13392</v>
      </c>
      <c r="G451" s="110"/>
      <c r="H451" s="110"/>
      <c r="I451" s="94">
        <v>0</v>
      </c>
      <c r="J451" s="94"/>
      <c r="K451" s="13">
        <v>0</v>
      </c>
      <c r="L451" s="13">
        <v>0</v>
      </c>
      <c r="M451" s="13">
        <v>0</v>
      </c>
    </row>
    <row r="452" spans="3:13" s="1" customFormat="1" ht="11.1" customHeight="1" x14ac:dyDescent="0.15">
      <c r="C452" s="61">
        <v>45992</v>
      </c>
      <c r="D452" s="60">
        <v>59415</v>
      </c>
      <c r="E452" s="13">
        <v>441</v>
      </c>
      <c r="F452" s="59">
        <v>13423</v>
      </c>
      <c r="G452" s="110"/>
      <c r="H452" s="110"/>
      <c r="I452" s="94">
        <v>0</v>
      </c>
      <c r="J452" s="94"/>
      <c r="K452" s="13">
        <v>0</v>
      </c>
      <c r="L452" s="13">
        <v>0</v>
      </c>
      <c r="M452" s="13">
        <v>0</v>
      </c>
    </row>
    <row r="453" spans="3:13" s="1" customFormat="1" ht="11.1" customHeight="1" x14ac:dyDescent="0.15">
      <c r="C453" s="61">
        <v>45992</v>
      </c>
      <c r="D453" s="60">
        <v>59445</v>
      </c>
      <c r="E453" s="13">
        <v>442</v>
      </c>
      <c r="F453" s="59">
        <v>13453</v>
      </c>
      <c r="G453" s="110"/>
      <c r="H453" s="110"/>
      <c r="I453" s="94">
        <v>0</v>
      </c>
      <c r="J453" s="94"/>
      <c r="K453" s="13">
        <v>0</v>
      </c>
      <c r="L453" s="13">
        <v>0</v>
      </c>
      <c r="M453" s="13">
        <v>0</v>
      </c>
    </row>
    <row r="454" spans="3:13" s="1" customFormat="1" ht="11.1" customHeight="1" x14ac:dyDescent="0.15">
      <c r="C454" s="61">
        <v>45992</v>
      </c>
      <c r="D454" s="60">
        <v>59476</v>
      </c>
      <c r="E454" s="13">
        <v>443</v>
      </c>
      <c r="F454" s="59">
        <v>13484</v>
      </c>
      <c r="G454" s="110"/>
      <c r="H454" s="110"/>
      <c r="I454" s="94">
        <v>0</v>
      </c>
      <c r="J454" s="94"/>
      <c r="K454" s="13">
        <v>0</v>
      </c>
      <c r="L454" s="13">
        <v>0</v>
      </c>
      <c r="M454" s="13">
        <v>0</v>
      </c>
    </row>
    <row r="455" spans="3:13" s="1" customFormat="1" ht="11.1" customHeight="1" x14ac:dyDescent="0.15">
      <c r="C455" s="61">
        <v>45992</v>
      </c>
      <c r="D455" s="60">
        <v>59506</v>
      </c>
      <c r="E455" s="13">
        <v>444</v>
      </c>
      <c r="F455" s="59">
        <v>13514</v>
      </c>
      <c r="G455" s="110"/>
      <c r="H455" s="110"/>
      <c r="I455" s="94">
        <v>0</v>
      </c>
      <c r="J455" s="94"/>
      <c r="K455" s="13">
        <v>0</v>
      </c>
      <c r="L455" s="13">
        <v>0</v>
      </c>
      <c r="M455" s="13">
        <v>0</v>
      </c>
    </row>
    <row r="456" spans="3:13" s="1" customFormat="1" ht="11.1" customHeight="1" x14ac:dyDescent="0.15">
      <c r="C456" s="61">
        <v>45992</v>
      </c>
      <c r="D456" s="60">
        <v>59537</v>
      </c>
      <c r="E456" s="13">
        <v>445</v>
      </c>
      <c r="F456" s="59">
        <v>13545</v>
      </c>
      <c r="G456" s="110"/>
      <c r="H456" s="110"/>
      <c r="I456" s="94">
        <v>0</v>
      </c>
      <c r="J456" s="94"/>
      <c r="K456" s="13">
        <v>0</v>
      </c>
      <c r="L456" s="13">
        <v>0</v>
      </c>
      <c r="M456" s="13">
        <v>0</v>
      </c>
    </row>
    <row r="457" spans="3:13" s="1" customFormat="1" ht="11.1" customHeight="1" x14ac:dyDescent="0.15">
      <c r="C457" s="61">
        <v>45992</v>
      </c>
      <c r="D457" s="60">
        <v>59568</v>
      </c>
      <c r="E457" s="13">
        <v>446</v>
      </c>
      <c r="F457" s="59">
        <v>13576</v>
      </c>
      <c r="G457" s="110"/>
      <c r="H457" s="110"/>
      <c r="I457" s="94">
        <v>0</v>
      </c>
      <c r="J457" s="94"/>
      <c r="K457" s="13">
        <v>0</v>
      </c>
      <c r="L457" s="13">
        <v>0</v>
      </c>
      <c r="M457" s="13">
        <v>0</v>
      </c>
    </row>
    <row r="458" spans="3:13" s="1" customFormat="1" ht="11.1" customHeight="1" x14ac:dyDescent="0.15">
      <c r="C458" s="61">
        <v>45992</v>
      </c>
      <c r="D458" s="60">
        <v>59596</v>
      </c>
      <c r="E458" s="13">
        <v>447</v>
      </c>
      <c r="F458" s="59">
        <v>13604</v>
      </c>
      <c r="G458" s="110"/>
      <c r="H458" s="110"/>
      <c r="I458" s="94">
        <v>0</v>
      </c>
      <c r="J458" s="94"/>
      <c r="K458" s="13">
        <v>0</v>
      </c>
      <c r="L458" s="13">
        <v>0</v>
      </c>
      <c r="M458" s="13">
        <v>0</v>
      </c>
    </row>
    <row r="459" spans="3:13" s="1" customFormat="1" ht="11.1" customHeight="1" x14ac:dyDescent="0.15">
      <c r="C459" s="61">
        <v>45992</v>
      </c>
      <c r="D459" s="60">
        <v>59627</v>
      </c>
      <c r="E459" s="13">
        <v>448</v>
      </c>
      <c r="F459" s="59">
        <v>13635</v>
      </c>
      <c r="G459" s="110"/>
      <c r="H459" s="110"/>
      <c r="I459" s="94">
        <v>0</v>
      </c>
      <c r="J459" s="94"/>
      <c r="K459" s="13">
        <v>0</v>
      </c>
      <c r="L459" s="13">
        <v>0</v>
      </c>
      <c r="M459" s="13">
        <v>0</v>
      </c>
    </row>
    <row r="460" spans="3:13" s="1" customFormat="1" ht="11.1" customHeight="1" x14ac:dyDescent="0.15">
      <c r="C460" s="61">
        <v>45992</v>
      </c>
      <c r="D460" s="60">
        <v>59657</v>
      </c>
      <c r="E460" s="13">
        <v>449</v>
      </c>
      <c r="F460" s="59">
        <v>13665</v>
      </c>
      <c r="G460" s="110"/>
      <c r="H460" s="110"/>
      <c r="I460" s="94">
        <v>0</v>
      </c>
      <c r="J460" s="94"/>
      <c r="K460" s="13">
        <v>0</v>
      </c>
      <c r="L460" s="13">
        <v>0</v>
      </c>
      <c r="M460" s="13">
        <v>0</v>
      </c>
    </row>
    <row r="461" spans="3:13" s="1" customFormat="1" ht="11.1" customHeight="1" x14ac:dyDescent="0.15">
      <c r="C461" s="61">
        <v>45992</v>
      </c>
      <c r="D461" s="60">
        <v>59688</v>
      </c>
      <c r="E461" s="13">
        <v>450</v>
      </c>
      <c r="F461" s="59">
        <v>13696</v>
      </c>
      <c r="G461" s="110"/>
      <c r="H461" s="110"/>
      <c r="I461" s="94">
        <v>0</v>
      </c>
      <c r="J461" s="94"/>
      <c r="K461" s="13">
        <v>0</v>
      </c>
      <c r="L461" s="13">
        <v>0</v>
      </c>
      <c r="M461" s="13">
        <v>0</v>
      </c>
    </row>
    <row r="462" spans="3:13" s="1" customFormat="1" ht="11.1" customHeight="1" x14ac:dyDescent="0.15">
      <c r="C462" s="61">
        <v>45992</v>
      </c>
      <c r="D462" s="60">
        <v>59718</v>
      </c>
      <c r="E462" s="13">
        <v>451</v>
      </c>
      <c r="F462" s="59">
        <v>13726</v>
      </c>
      <c r="G462" s="110"/>
      <c r="H462" s="110"/>
      <c r="I462" s="94">
        <v>0</v>
      </c>
      <c r="J462" s="94"/>
      <c r="K462" s="13">
        <v>0</v>
      </c>
      <c r="L462" s="13">
        <v>0</v>
      </c>
      <c r="M462" s="13">
        <v>0</v>
      </c>
    </row>
    <row r="463" spans="3:13" s="1" customFormat="1" ht="11.1" customHeight="1" x14ac:dyDescent="0.15">
      <c r="C463" s="61">
        <v>45992</v>
      </c>
      <c r="D463" s="60">
        <v>59749</v>
      </c>
      <c r="E463" s="13">
        <v>452</v>
      </c>
      <c r="F463" s="59">
        <v>13757</v>
      </c>
      <c r="G463" s="110"/>
      <c r="H463" s="110"/>
      <c r="I463" s="94">
        <v>0</v>
      </c>
      <c r="J463" s="94"/>
      <c r="K463" s="13">
        <v>0</v>
      </c>
      <c r="L463" s="13">
        <v>0</v>
      </c>
      <c r="M463" s="13">
        <v>0</v>
      </c>
    </row>
    <row r="464" spans="3:13" s="1" customFormat="1" ht="11.1" customHeight="1" x14ac:dyDescent="0.15">
      <c r="C464" s="61">
        <v>45992</v>
      </c>
      <c r="D464" s="60">
        <v>59780</v>
      </c>
      <c r="E464" s="13">
        <v>453</v>
      </c>
      <c r="F464" s="59">
        <v>13788</v>
      </c>
      <c r="G464" s="110"/>
      <c r="H464" s="110"/>
      <c r="I464" s="94">
        <v>0</v>
      </c>
      <c r="J464" s="94"/>
      <c r="K464" s="13">
        <v>0</v>
      </c>
      <c r="L464" s="13">
        <v>0</v>
      </c>
      <c r="M464" s="13">
        <v>0</v>
      </c>
    </row>
    <row r="465" spans="3:13" s="1" customFormat="1" ht="11.1" customHeight="1" x14ac:dyDescent="0.15">
      <c r="C465" s="61">
        <v>45992</v>
      </c>
      <c r="D465" s="60">
        <v>59810</v>
      </c>
      <c r="E465" s="13">
        <v>454</v>
      </c>
      <c r="F465" s="59">
        <v>13818</v>
      </c>
      <c r="G465" s="110"/>
      <c r="H465" s="110"/>
      <c r="I465" s="94">
        <v>0</v>
      </c>
      <c r="J465" s="94"/>
      <c r="K465" s="13">
        <v>0</v>
      </c>
      <c r="L465" s="13">
        <v>0</v>
      </c>
      <c r="M465" s="13">
        <v>0</v>
      </c>
    </row>
    <row r="466" spans="3:13" s="1" customFormat="1" ht="11.1" customHeight="1" x14ac:dyDescent="0.15">
      <c r="C466" s="61">
        <v>45992</v>
      </c>
      <c r="D466" s="60">
        <v>59841</v>
      </c>
      <c r="E466" s="13">
        <v>455</v>
      </c>
      <c r="F466" s="59">
        <v>13849</v>
      </c>
      <c r="G466" s="110"/>
      <c r="H466" s="110"/>
      <c r="I466" s="94">
        <v>0</v>
      </c>
      <c r="J466" s="94"/>
      <c r="K466" s="13">
        <v>0</v>
      </c>
      <c r="L466" s="13">
        <v>0</v>
      </c>
      <c r="M466" s="13">
        <v>0</v>
      </c>
    </row>
    <row r="467" spans="3:13" s="1" customFormat="1" ht="11.1" customHeight="1" x14ac:dyDescent="0.15">
      <c r="C467" s="61">
        <v>45992</v>
      </c>
      <c r="D467" s="60">
        <v>59871</v>
      </c>
      <c r="E467" s="13">
        <v>456</v>
      </c>
      <c r="F467" s="59">
        <v>13879</v>
      </c>
      <c r="G467" s="110"/>
      <c r="H467" s="110"/>
      <c r="I467" s="94">
        <v>0</v>
      </c>
      <c r="J467" s="94"/>
      <c r="K467" s="13">
        <v>0</v>
      </c>
      <c r="L467" s="13">
        <v>0</v>
      </c>
      <c r="M467" s="13">
        <v>0</v>
      </c>
    </row>
    <row r="468" spans="3:13" s="1" customFormat="1" ht="11.1" customHeight="1" x14ac:dyDescent="0.15">
      <c r="C468" s="61">
        <v>45992</v>
      </c>
      <c r="D468" s="60">
        <v>59902</v>
      </c>
      <c r="E468" s="13">
        <v>457</v>
      </c>
      <c r="F468" s="59">
        <v>13910</v>
      </c>
      <c r="G468" s="110"/>
      <c r="H468" s="110"/>
      <c r="I468" s="94">
        <v>0</v>
      </c>
      <c r="J468" s="94"/>
      <c r="K468" s="13">
        <v>0</v>
      </c>
      <c r="L468" s="13">
        <v>0</v>
      </c>
      <c r="M468" s="13">
        <v>0</v>
      </c>
    </row>
    <row r="469" spans="3:13" s="1" customFormat="1" ht="11.1" customHeight="1" x14ac:dyDescent="0.15">
      <c r="C469" s="61">
        <v>45992</v>
      </c>
      <c r="D469" s="60">
        <v>59933</v>
      </c>
      <c r="E469" s="13">
        <v>458</v>
      </c>
      <c r="F469" s="59">
        <v>13941</v>
      </c>
      <c r="G469" s="110"/>
      <c r="H469" s="110"/>
      <c r="I469" s="94">
        <v>0</v>
      </c>
      <c r="J469" s="94"/>
      <c r="K469" s="13">
        <v>0</v>
      </c>
      <c r="L469" s="13">
        <v>0</v>
      </c>
      <c r="M469" s="13">
        <v>0</v>
      </c>
    </row>
    <row r="470" spans="3:13" s="1" customFormat="1" ht="11.1" customHeight="1" x14ac:dyDescent="0.15">
      <c r="C470" s="61">
        <v>45992</v>
      </c>
      <c r="D470" s="60">
        <v>59962</v>
      </c>
      <c r="E470" s="13">
        <v>459</v>
      </c>
      <c r="F470" s="59">
        <v>13970</v>
      </c>
      <c r="G470" s="110"/>
      <c r="H470" s="110"/>
      <c r="I470" s="94">
        <v>0</v>
      </c>
      <c r="J470" s="94"/>
      <c r="K470" s="13">
        <v>0</v>
      </c>
      <c r="L470" s="13">
        <v>0</v>
      </c>
      <c r="M470" s="13">
        <v>0</v>
      </c>
    </row>
    <row r="471" spans="3:13" s="1" customFormat="1" ht="11.1" customHeight="1" x14ac:dyDescent="0.15">
      <c r="C471" s="61">
        <v>45992</v>
      </c>
      <c r="D471" s="60">
        <v>59993</v>
      </c>
      <c r="E471" s="13">
        <v>460</v>
      </c>
      <c r="F471" s="59">
        <v>14001</v>
      </c>
      <c r="G471" s="110"/>
      <c r="H471" s="110"/>
      <c r="I471" s="94">
        <v>0</v>
      </c>
      <c r="J471" s="94"/>
      <c r="K471" s="13">
        <v>0</v>
      </c>
      <c r="L471" s="13">
        <v>0</v>
      </c>
      <c r="M471" s="13">
        <v>0</v>
      </c>
    </row>
    <row r="472" spans="3:13" s="1" customFormat="1" ht="11.1" customHeight="1" x14ac:dyDescent="0.15">
      <c r="C472" s="61">
        <v>45992</v>
      </c>
      <c r="D472" s="60">
        <v>60023</v>
      </c>
      <c r="E472" s="13">
        <v>461</v>
      </c>
      <c r="F472" s="59">
        <v>14031</v>
      </c>
      <c r="G472" s="110"/>
      <c r="H472" s="110"/>
      <c r="I472" s="94">
        <v>0</v>
      </c>
      <c r="J472" s="94"/>
      <c r="K472" s="13">
        <v>0</v>
      </c>
      <c r="L472" s="13">
        <v>0</v>
      </c>
      <c r="M472" s="13">
        <v>0</v>
      </c>
    </row>
    <row r="473" spans="3:13" s="1" customFormat="1" ht="11.1" customHeight="1" x14ac:dyDescent="0.15">
      <c r="C473" s="61">
        <v>45992</v>
      </c>
      <c r="D473" s="60">
        <v>60054</v>
      </c>
      <c r="E473" s="13">
        <v>462</v>
      </c>
      <c r="F473" s="59">
        <v>14062</v>
      </c>
      <c r="G473" s="110"/>
      <c r="H473" s="110"/>
      <c r="I473" s="94">
        <v>0</v>
      </c>
      <c r="J473" s="94"/>
      <c r="K473" s="13">
        <v>0</v>
      </c>
      <c r="L473" s="13">
        <v>0</v>
      </c>
      <c r="M473" s="13">
        <v>0</v>
      </c>
    </row>
    <row r="474" spans="3:13" s="1" customFormat="1" ht="11.1" customHeight="1" x14ac:dyDescent="0.15">
      <c r="C474" s="61">
        <v>45992</v>
      </c>
      <c r="D474" s="60">
        <v>60084</v>
      </c>
      <c r="E474" s="13">
        <v>463</v>
      </c>
      <c r="F474" s="59">
        <v>14092</v>
      </c>
      <c r="G474" s="110"/>
      <c r="H474" s="110"/>
      <c r="I474" s="94">
        <v>0</v>
      </c>
      <c r="J474" s="94"/>
      <c r="K474" s="13">
        <v>0</v>
      </c>
      <c r="L474" s="13">
        <v>0</v>
      </c>
      <c r="M474" s="13">
        <v>0</v>
      </c>
    </row>
    <row r="475" spans="3:13" s="1" customFormat="1" ht="11.1" customHeight="1" x14ac:dyDescent="0.15">
      <c r="C475" s="61">
        <v>45992</v>
      </c>
      <c r="D475" s="60">
        <v>60115</v>
      </c>
      <c r="E475" s="13">
        <v>464</v>
      </c>
      <c r="F475" s="59">
        <v>14123</v>
      </c>
      <c r="G475" s="110"/>
      <c r="H475" s="110"/>
      <c r="I475" s="94">
        <v>0</v>
      </c>
      <c r="J475" s="94"/>
      <c r="K475" s="13">
        <v>0</v>
      </c>
      <c r="L475" s="13">
        <v>0</v>
      </c>
      <c r="M475" s="13">
        <v>0</v>
      </c>
    </row>
    <row r="476" spans="3:13" s="1" customFormat="1" ht="11.1" customHeight="1" x14ac:dyDescent="0.15">
      <c r="C476" s="61">
        <v>45992</v>
      </c>
      <c r="D476" s="60">
        <v>60146</v>
      </c>
      <c r="E476" s="13">
        <v>465</v>
      </c>
      <c r="F476" s="59">
        <v>14154</v>
      </c>
      <c r="G476" s="110"/>
      <c r="H476" s="110"/>
      <c r="I476" s="94">
        <v>0</v>
      </c>
      <c r="J476" s="94"/>
      <c r="K476" s="13">
        <v>0</v>
      </c>
      <c r="L476" s="13">
        <v>0</v>
      </c>
      <c r="M476" s="13">
        <v>0</v>
      </c>
    </row>
    <row r="477" spans="3:13" s="1" customFormat="1" ht="11.1" customHeight="1" x14ac:dyDescent="0.15">
      <c r="C477" s="61">
        <v>45992</v>
      </c>
      <c r="D477" s="60">
        <v>60176</v>
      </c>
      <c r="E477" s="13">
        <v>466</v>
      </c>
      <c r="F477" s="59">
        <v>14184</v>
      </c>
      <c r="G477" s="110"/>
      <c r="H477" s="110"/>
      <c r="I477" s="94">
        <v>0</v>
      </c>
      <c r="J477" s="94"/>
      <c r="K477" s="13">
        <v>0</v>
      </c>
      <c r="L477" s="13">
        <v>0</v>
      </c>
      <c r="M477" s="13">
        <v>0</v>
      </c>
    </row>
    <row r="478" spans="3:13" s="1" customFormat="1" ht="11.1" customHeight="1" x14ac:dyDescent="0.15">
      <c r="C478" s="61">
        <v>45992</v>
      </c>
      <c r="D478" s="60">
        <v>60207</v>
      </c>
      <c r="E478" s="13">
        <v>467</v>
      </c>
      <c r="F478" s="59">
        <v>14215</v>
      </c>
      <c r="G478" s="110"/>
      <c r="H478" s="110"/>
      <c r="I478" s="94">
        <v>0</v>
      </c>
      <c r="J478" s="94"/>
      <c r="K478" s="13">
        <v>0</v>
      </c>
      <c r="L478" s="13">
        <v>0</v>
      </c>
      <c r="M478" s="13">
        <v>0</v>
      </c>
    </row>
    <row r="479" spans="3:13" s="1" customFormat="1" ht="11.1" customHeight="1" x14ac:dyDescent="0.15">
      <c r="C479" s="61">
        <v>45992</v>
      </c>
      <c r="D479" s="60">
        <v>60237</v>
      </c>
      <c r="E479" s="13">
        <v>468</v>
      </c>
      <c r="F479" s="59">
        <v>14245</v>
      </c>
      <c r="G479" s="110"/>
      <c r="H479" s="110"/>
      <c r="I479" s="94">
        <v>0</v>
      </c>
      <c r="J479" s="94"/>
      <c r="K479" s="13">
        <v>0</v>
      </c>
      <c r="L479" s="13">
        <v>0</v>
      </c>
      <c r="M479" s="13">
        <v>0</v>
      </c>
    </row>
    <row r="480" spans="3:13" s="1" customFormat="1" ht="11.1" customHeight="1" x14ac:dyDescent="0.15">
      <c r="C480" s="61">
        <v>45992</v>
      </c>
      <c r="D480" s="60">
        <v>60268</v>
      </c>
      <c r="E480" s="13">
        <v>469</v>
      </c>
      <c r="F480" s="59">
        <v>14276</v>
      </c>
      <c r="G480" s="110"/>
      <c r="H480" s="110"/>
      <c r="I480" s="94">
        <v>0</v>
      </c>
      <c r="J480" s="94"/>
      <c r="K480" s="13">
        <v>0</v>
      </c>
      <c r="L480" s="13">
        <v>0</v>
      </c>
      <c r="M480" s="13">
        <v>0</v>
      </c>
    </row>
    <row r="481" spans="3:13" s="1" customFormat="1" ht="11.1" customHeight="1" x14ac:dyDescent="0.15">
      <c r="C481" s="61">
        <v>45992</v>
      </c>
      <c r="D481" s="60">
        <v>60299</v>
      </c>
      <c r="E481" s="13">
        <v>470</v>
      </c>
      <c r="F481" s="59">
        <v>14307</v>
      </c>
      <c r="G481" s="110"/>
      <c r="H481" s="110"/>
      <c r="I481" s="94">
        <v>0</v>
      </c>
      <c r="J481" s="94"/>
      <c r="K481" s="13">
        <v>0</v>
      </c>
      <c r="L481" s="13">
        <v>0</v>
      </c>
      <c r="M481" s="13">
        <v>0</v>
      </c>
    </row>
    <row r="482" spans="3:13" s="1" customFormat="1" ht="11.1" customHeight="1" x14ac:dyDescent="0.15">
      <c r="C482" s="61">
        <v>45992</v>
      </c>
      <c r="D482" s="60">
        <v>60327</v>
      </c>
      <c r="E482" s="13">
        <v>471</v>
      </c>
      <c r="F482" s="59">
        <v>14335</v>
      </c>
      <c r="G482" s="110"/>
      <c r="H482" s="110"/>
      <c r="I482" s="94">
        <v>0</v>
      </c>
      <c r="J482" s="94"/>
      <c r="K482" s="13">
        <v>0</v>
      </c>
      <c r="L482" s="13">
        <v>0</v>
      </c>
      <c r="M482" s="13">
        <v>0</v>
      </c>
    </row>
    <row r="483" spans="3:13" s="1" customFormat="1" ht="11.1" customHeight="1" x14ac:dyDescent="0.15">
      <c r="C483" s="61">
        <v>45992</v>
      </c>
      <c r="D483" s="60">
        <v>60358</v>
      </c>
      <c r="E483" s="13">
        <v>472</v>
      </c>
      <c r="F483" s="59">
        <v>14366</v>
      </c>
      <c r="G483" s="110"/>
      <c r="H483" s="110"/>
      <c r="I483" s="94">
        <v>0</v>
      </c>
      <c r="J483" s="94"/>
      <c r="K483" s="13">
        <v>0</v>
      </c>
      <c r="L483" s="13">
        <v>0</v>
      </c>
      <c r="M483" s="13">
        <v>0</v>
      </c>
    </row>
    <row r="484" spans="3:13" s="1" customFormat="1" ht="11.1" customHeight="1" x14ac:dyDescent="0.15">
      <c r="C484" s="61">
        <v>45992</v>
      </c>
      <c r="D484" s="60">
        <v>60388</v>
      </c>
      <c r="E484" s="13">
        <v>473</v>
      </c>
      <c r="F484" s="59">
        <v>14396</v>
      </c>
      <c r="G484" s="110"/>
      <c r="H484" s="110"/>
      <c r="I484" s="94">
        <v>0</v>
      </c>
      <c r="J484" s="94"/>
      <c r="K484" s="13">
        <v>0</v>
      </c>
      <c r="L484" s="13">
        <v>0</v>
      </c>
      <c r="M484" s="13">
        <v>0</v>
      </c>
    </row>
    <row r="485" spans="3:13" s="1" customFormat="1" ht="11.1" customHeight="1" x14ac:dyDescent="0.15">
      <c r="C485" s="61">
        <v>45992</v>
      </c>
      <c r="D485" s="60">
        <v>60419</v>
      </c>
      <c r="E485" s="13">
        <v>474</v>
      </c>
      <c r="F485" s="59">
        <v>14427</v>
      </c>
      <c r="G485" s="110"/>
      <c r="H485" s="110"/>
      <c r="I485" s="94">
        <v>0</v>
      </c>
      <c r="J485" s="94"/>
      <c r="K485" s="13">
        <v>0</v>
      </c>
      <c r="L485" s="13">
        <v>0</v>
      </c>
      <c r="M485" s="13">
        <v>0</v>
      </c>
    </row>
    <row r="486" spans="3:13" s="1" customFormat="1" ht="11.1" customHeight="1" x14ac:dyDescent="0.15">
      <c r="C486" s="61">
        <v>45992</v>
      </c>
      <c r="D486" s="60">
        <v>60449</v>
      </c>
      <c r="E486" s="13">
        <v>475</v>
      </c>
      <c r="F486" s="59">
        <v>14457</v>
      </c>
      <c r="G486" s="110"/>
      <c r="H486" s="110"/>
      <c r="I486" s="94">
        <v>0</v>
      </c>
      <c r="J486" s="94"/>
      <c r="K486" s="13">
        <v>0</v>
      </c>
      <c r="L486" s="13">
        <v>0</v>
      </c>
      <c r="M486" s="13">
        <v>0</v>
      </c>
    </row>
    <row r="487" spans="3:13" s="1" customFormat="1" ht="14.85" customHeight="1" x14ac:dyDescent="0.15">
      <c r="C487" s="58"/>
      <c r="D487" s="57"/>
      <c r="E487" s="56"/>
      <c r="F487" s="55"/>
      <c r="G487" s="115"/>
      <c r="H487" s="115"/>
      <c r="I487" s="116">
        <v>2114737660172.4299</v>
      </c>
      <c r="J487" s="116"/>
      <c r="K487" s="54">
        <v>1877147409387.02</v>
      </c>
      <c r="L487" s="54">
        <v>1594025213751.05</v>
      </c>
      <c r="M487" s="54">
        <v>1257107693653.1699</v>
      </c>
    </row>
  </sheetData>
  <mergeCells count="961">
    <mergeCell ref="I487:J487"/>
    <mergeCell ref="I49:J49"/>
    <mergeCell ref="I50:J50"/>
    <mergeCell ref="I51:J51"/>
    <mergeCell ref="I52:J52"/>
    <mergeCell ref="I53:J53"/>
    <mergeCell ref="I54:J54"/>
    <mergeCell ref="I55:J55"/>
    <mergeCell ref="I56:J56"/>
    <mergeCell ref="I57:J57"/>
    <mergeCell ref="I482:J482"/>
    <mergeCell ref="I483:J483"/>
    <mergeCell ref="I484:J484"/>
    <mergeCell ref="I485:J485"/>
    <mergeCell ref="I486:J486"/>
    <mergeCell ref="I72:J72"/>
    <mergeCell ref="I73:J73"/>
    <mergeCell ref="I74:J74"/>
    <mergeCell ref="I75:J75"/>
    <mergeCell ref="I76:J76"/>
    <mergeCell ref="I479:J479"/>
    <mergeCell ref="I480:J480"/>
    <mergeCell ref="I481:J481"/>
    <mergeCell ref="I77:J77"/>
    <mergeCell ref="I78:J78"/>
    <mergeCell ref="I79:J79"/>
    <mergeCell ref="I80:J80"/>
    <mergeCell ref="I476:J476"/>
    <mergeCell ref="I477:J477"/>
    <mergeCell ref="I478:J478"/>
    <mergeCell ref="I461:J461"/>
    <mergeCell ref="I462:J462"/>
    <mergeCell ref="I463:J463"/>
    <mergeCell ref="I464:J464"/>
    <mergeCell ref="I465:J465"/>
    <mergeCell ref="I466:J466"/>
    <mergeCell ref="I467:J467"/>
    <mergeCell ref="I470:J470"/>
    <mergeCell ref="I471:J471"/>
    <mergeCell ref="I472:J472"/>
    <mergeCell ref="I473:J473"/>
    <mergeCell ref="I474:J474"/>
    <mergeCell ref="I475:J475"/>
    <mergeCell ref="I468:J468"/>
    <mergeCell ref="I469:J469"/>
    <mergeCell ref="I453:J453"/>
    <mergeCell ref="I454:J454"/>
    <mergeCell ref="I455:J455"/>
    <mergeCell ref="I456:J456"/>
    <mergeCell ref="I457:J457"/>
    <mergeCell ref="I458:J458"/>
    <mergeCell ref="I459:J459"/>
    <mergeCell ref="I460:J460"/>
    <mergeCell ref="I47:J47"/>
    <mergeCell ref="I87:J87"/>
    <mergeCell ref="I88:J88"/>
    <mergeCell ref="I89:J89"/>
    <mergeCell ref="I90:J90"/>
    <mergeCell ref="I91:J91"/>
    <mergeCell ref="I92:J92"/>
    <mergeCell ref="I93:J93"/>
    <mergeCell ref="I81:J81"/>
    <mergeCell ref="I82:J82"/>
    <mergeCell ref="I83:J83"/>
    <mergeCell ref="I84:J84"/>
    <mergeCell ref="I85:J85"/>
    <mergeCell ref="I86:J86"/>
    <mergeCell ref="I70:J70"/>
    <mergeCell ref="I71:J71"/>
    <mergeCell ref="I48:J48"/>
    <mergeCell ref="I64:J64"/>
    <mergeCell ref="I65:J65"/>
    <mergeCell ref="I66:J66"/>
    <mergeCell ref="I67:J67"/>
    <mergeCell ref="I68:J68"/>
    <mergeCell ref="I69:J69"/>
    <mergeCell ref="I450:J450"/>
    <mergeCell ref="I451:J451"/>
    <mergeCell ref="I452:J452"/>
    <mergeCell ref="I437:J437"/>
    <mergeCell ref="I438:J438"/>
    <mergeCell ref="I439:J439"/>
    <mergeCell ref="I445:J445"/>
    <mergeCell ref="I446:J446"/>
    <mergeCell ref="I447:J447"/>
    <mergeCell ref="I448:J448"/>
    <mergeCell ref="I449:J449"/>
    <mergeCell ref="I440:J440"/>
    <mergeCell ref="I441:J441"/>
    <mergeCell ref="I442:J442"/>
    <mergeCell ref="I443:J443"/>
    <mergeCell ref="I444:J444"/>
    <mergeCell ref="I429:J429"/>
    <mergeCell ref="I435:J435"/>
    <mergeCell ref="I436:J436"/>
    <mergeCell ref="I424:J424"/>
    <mergeCell ref="I425:J425"/>
    <mergeCell ref="I426:J426"/>
    <mergeCell ref="I427:J427"/>
    <mergeCell ref="I428:J428"/>
    <mergeCell ref="I430:J430"/>
    <mergeCell ref="I431:J431"/>
    <mergeCell ref="I432:J432"/>
    <mergeCell ref="I433:J433"/>
    <mergeCell ref="I434:J434"/>
    <mergeCell ref="I420:J420"/>
    <mergeCell ref="I421:J421"/>
    <mergeCell ref="I422:J422"/>
    <mergeCell ref="I423:J423"/>
    <mergeCell ref="I417:J417"/>
    <mergeCell ref="I418:J418"/>
    <mergeCell ref="I419:J419"/>
    <mergeCell ref="I403:J403"/>
    <mergeCell ref="I404:J404"/>
    <mergeCell ref="I405:J405"/>
    <mergeCell ref="I406:J406"/>
    <mergeCell ref="I407:J407"/>
    <mergeCell ref="I408:J408"/>
    <mergeCell ref="I409:J409"/>
    <mergeCell ref="I411:J411"/>
    <mergeCell ref="I412:J412"/>
    <mergeCell ref="I413:J413"/>
    <mergeCell ref="I414:J414"/>
    <mergeCell ref="I415:J415"/>
    <mergeCell ref="I416:J416"/>
    <mergeCell ref="I410:J410"/>
    <mergeCell ref="I42:J42"/>
    <mergeCell ref="I395:J395"/>
    <mergeCell ref="I396:J396"/>
    <mergeCell ref="I397:J397"/>
    <mergeCell ref="I398:J398"/>
    <mergeCell ref="I399:J399"/>
    <mergeCell ref="I378:J378"/>
    <mergeCell ref="I361:J361"/>
    <mergeCell ref="I43:J43"/>
    <mergeCell ref="I44:J44"/>
    <mergeCell ref="I45:J45"/>
    <mergeCell ref="I94:J94"/>
    <mergeCell ref="I95:J95"/>
    <mergeCell ref="I96:J96"/>
    <mergeCell ref="I97:J97"/>
    <mergeCell ref="I98:J98"/>
    <mergeCell ref="I99:J99"/>
    <mergeCell ref="I46:J46"/>
    <mergeCell ref="I58:J58"/>
    <mergeCell ref="I59:J59"/>
    <mergeCell ref="I60:J60"/>
    <mergeCell ref="I61:J61"/>
    <mergeCell ref="I62:J62"/>
    <mergeCell ref="I400:J400"/>
    <mergeCell ref="I401:J401"/>
    <mergeCell ref="I402:J402"/>
    <mergeCell ref="I387:J387"/>
    <mergeCell ref="I388:J388"/>
    <mergeCell ref="I389:J389"/>
    <mergeCell ref="I375:J375"/>
    <mergeCell ref="I376:J376"/>
    <mergeCell ref="I377:J377"/>
    <mergeCell ref="I390:J390"/>
    <mergeCell ref="I391:J391"/>
    <mergeCell ref="I392:J392"/>
    <mergeCell ref="I393:J393"/>
    <mergeCell ref="I394:J394"/>
    <mergeCell ref="I379:J379"/>
    <mergeCell ref="I385:J385"/>
    <mergeCell ref="I386:J386"/>
    <mergeCell ref="I374:J374"/>
    <mergeCell ref="I380:J380"/>
    <mergeCell ref="I381:J381"/>
    <mergeCell ref="I382:J382"/>
    <mergeCell ref="I383:J383"/>
    <mergeCell ref="I384:J384"/>
    <mergeCell ref="I370:J370"/>
    <mergeCell ref="I371:J371"/>
    <mergeCell ref="I372:J372"/>
    <mergeCell ref="I373:J373"/>
    <mergeCell ref="I368:J368"/>
    <mergeCell ref="I369:J369"/>
    <mergeCell ref="I353:J353"/>
    <mergeCell ref="I354:J354"/>
    <mergeCell ref="I355:J355"/>
    <mergeCell ref="I356:J356"/>
    <mergeCell ref="I357:J357"/>
    <mergeCell ref="I358:J358"/>
    <mergeCell ref="I359:J359"/>
    <mergeCell ref="I362:J362"/>
    <mergeCell ref="I363:J363"/>
    <mergeCell ref="I364:J364"/>
    <mergeCell ref="I365:J365"/>
    <mergeCell ref="I366:J366"/>
    <mergeCell ref="I367:J367"/>
    <mergeCell ref="I360:J360"/>
    <mergeCell ref="I37:J37"/>
    <mergeCell ref="I345:J345"/>
    <mergeCell ref="I346:J346"/>
    <mergeCell ref="I347:J347"/>
    <mergeCell ref="I348:J348"/>
    <mergeCell ref="I349:J349"/>
    <mergeCell ref="I328:J328"/>
    <mergeCell ref="I311:J311"/>
    <mergeCell ref="I38:J38"/>
    <mergeCell ref="I39:J39"/>
    <mergeCell ref="I40:J40"/>
    <mergeCell ref="I41:J41"/>
    <mergeCell ref="I63:J63"/>
    <mergeCell ref="I350:J350"/>
    <mergeCell ref="I351:J351"/>
    <mergeCell ref="I352:J352"/>
    <mergeCell ref="I337:J337"/>
    <mergeCell ref="I338:J338"/>
    <mergeCell ref="I339:J339"/>
    <mergeCell ref="I325:J325"/>
    <mergeCell ref="I326:J326"/>
    <mergeCell ref="I327:J327"/>
    <mergeCell ref="I340:J340"/>
    <mergeCell ref="I341:J341"/>
    <mergeCell ref="I342:J342"/>
    <mergeCell ref="I343:J343"/>
    <mergeCell ref="I344:J344"/>
    <mergeCell ref="I329:J329"/>
    <mergeCell ref="I335:J335"/>
    <mergeCell ref="I336:J336"/>
    <mergeCell ref="I324:J324"/>
    <mergeCell ref="I330:J330"/>
    <mergeCell ref="I331:J331"/>
    <mergeCell ref="I332:J332"/>
    <mergeCell ref="I333:J333"/>
    <mergeCell ref="I334:J334"/>
    <mergeCell ref="I320:J320"/>
    <mergeCell ref="I321:J321"/>
    <mergeCell ref="I322:J322"/>
    <mergeCell ref="I323:J323"/>
    <mergeCell ref="I318:J318"/>
    <mergeCell ref="I319:J319"/>
    <mergeCell ref="I303:J303"/>
    <mergeCell ref="I304:J304"/>
    <mergeCell ref="I305:J305"/>
    <mergeCell ref="I306:J306"/>
    <mergeCell ref="I307:J307"/>
    <mergeCell ref="I308:J308"/>
    <mergeCell ref="I309:J309"/>
    <mergeCell ref="I312:J312"/>
    <mergeCell ref="I313:J313"/>
    <mergeCell ref="I314:J314"/>
    <mergeCell ref="I315:J315"/>
    <mergeCell ref="I316:J316"/>
    <mergeCell ref="I317:J317"/>
    <mergeCell ref="I310:J310"/>
    <mergeCell ref="I32:J32"/>
    <mergeCell ref="I295:J295"/>
    <mergeCell ref="I296:J296"/>
    <mergeCell ref="I297:J297"/>
    <mergeCell ref="I298:J298"/>
    <mergeCell ref="I299:J299"/>
    <mergeCell ref="I278:J278"/>
    <mergeCell ref="I261:J261"/>
    <mergeCell ref="I33:J33"/>
    <mergeCell ref="I34:J34"/>
    <mergeCell ref="I35:J35"/>
    <mergeCell ref="I36:J36"/>
    <mergeCell ref="I300:J300"/>
    <mergeCell ref="I301:J301"/>
    <mergeCell ref="I302:J302"/>
    <mergeCell ref="I287:J287"/>
    <mergeCell ref="I288:J288"/>
    <mergeCell ref="I289:J289"/>
    <mergeCell ref="I275:J275"/>
    <mergeCell ref="I276:J276"/>
    <mergeCell ref="I277:J277"/>
    <mergeCell ref="I290:J290"/>
    <mergeCell ref="I291:J291"/>
    <mergeCell ref="I292:J292"/>
    <mergeCell ref="I293:J293"/>
    <mergeCell ref="I294:J294"/>
    <mergeCell ref="I279:J279"/>
    <mergeCell ref="I285:J285"/>
    <mergeCell ref="I286:J286"/>
    <mergeCell ref="I274:J274"/>
    <mergeCell ref="I280:J280"/>
    <mergeCell ref="I281:J281"/>
    <mergeCell ref="I282:J282"/>
    <mergeCell ref="I283:J283"/>
    <mergeCell ref="I284:J284"/>
    <mergeCell ref="I270:J270"/>
    <mergeCell ref="I271:J271"/>
    <mergeCell ref="I272:J272"/>
    <mergeCell ref="I273:J273"/>
    <mergeCell ref="I268:J268"/>
    <mergeCell ref="I269:J269"/>
    <mergeCell ref="I253:J253"/>
    <mergeCell ref="I254:J254"/>
    <mergeCell ref="I255:J255"/>
    <mergeCell ref="I256:J256"/>
    <mergeCell ref="I257:J257"/>
    <mergeCell ref="I258:J258"/>
    <mergeCell ref="I259:J259"/>
    <mergeCell ref="I262:J262"/>
    <mergeCell ref="I263:J263"/>
    <mergeCell ref="I264:J264"/>
    <mergeCell ref="I265:J265"/>
    <mergeCell ref="I266:J266"/>
    <mergeCell ref="I267:J267"/>
    <mergeCell ref="I260:J260"/>
    <mergeCell ref="I27:J27"/>
    <mergeCell ref="I245:J245"/>
    <mergeCell ref="I246:J246"/>
    <mergeCell ref="I247:J247"/>
    <mergeCell ref="I248:J248"/>
    <mergeCell ref="I249:J249"/>
    <mergeCell ref="I228:J228"/>
    <mergeCell ref="I212:J212"/>
    <mergeCell ref="I28:J28"/>
    <mergeCell ref="I29:J29"/>
    <mergeCell ref="I30:J30"/>
    <mergeCell ref="I31:J31"/>
    <mergeCell ref="I250:J250"/>
    <mergeCell ref="I251:J251"/>
    <mergeCell ref="I252:J252"/>
    <mergeCell ref="I237:J237"/>
    <mergeCell ref="I238:J238"/>
    <mergeCell ref="I239:J239"/>
    <mergeCell ref="I225:J225"/>
    <mergeCell ref="I226:J226"/>
    <mergeCell ref="I227:J227"/>
    <mergeCell ref="I240:J240"/>
    <mergeCell ref="I241:J241"/>
    <mergeCell ref="I242:J242"/>
    <mergeCell ref="I243:J243"/>
    <mergeCell ref="I244:J244"/>
    <mergeCell ref="I229:J229"/>
    <mergeCell ref="I235:J235"/>
    <mergeCell ref="I236:J236"/>
    <mergeCell ref="I224:J224"/>
    <mergeCell ref="I230:J230"/>
    <mergeCell ref="I231:J231"/>
    <mergeCell ref="I232:J232"/>
    <mergeCell ref="I233:J233"/>
    <mergeCell ref="I234:J234"/>
    <mergeCell ref="I220:J220"/>
    <mergeCell ref="I221:J221"/>
    <mergeCell ref="I222:J222"/>
    <mergeCell ref="I223:J223"/>
    <mergeCell ref="I219:J219"/>
    <mergeCell ref="I22:J22"/>
    <mergeCell ref="I204:J204"/>
    <mergeCell ref="I205:J205"/>
    <mergeCell ref="I206:J206"/>
    <mergeCell ref="I207:J207"/>
    <mergeCell ref="I208:J208"/>
    <mergeCell ref="I209:J209"/>
    <mergeCell ref="I196:J196"/>
    <mergeCell ref="I180:J180"/>
    <mergeCell ref="I213:J213"/>
    <mergeCell ref="I214:J214"/>
    <mergeCell ref="I215:J215"/>
    <mergeCell ref="I216:J216"/>
    <mergeCell ref="I217:J217"/>
    <mergeCell ref="I218:J218"/>
    <mergeCell ref="I23:J23"/>
    <mergeCell ref="I24:J24"/>
    <mergeCell ref="I25:J25"/>
    <mergeCell ref="I26:J26"/>
    <mergeCell ref="I210:J210"/>
    <mergeCell ref="I211:J211"/>
    <mergeCell ref="I197:J197"/>
    <mergeCell ref="I198:J198"/>
    <mergeCell ref="I199:J199"/>
    <mergeCell ref="I192:J192"/>
    <mergeCell ref="I193:J193"/>
    <mergeCell ref="I194:J194"/>
    <mergeCell ref="I195:J195"/>
    <mergeCell ref="I200:J200"/>
    <mergeCell ref="I201:J201"/>
    <mergeCell ref="I202:J202"/>
    <mergeCell ref="I203:J203"/>
    <mergeCell ref="I189:J189"/>
    <mergeCell ref="I19:J19"/>
    <mergeCell ref="I190:J190"/>
    <mergeCell ref="I191:J191"/>
    <mergeCell ref="I21:J21"/>
    <mergeCell ref="I188:J188"/>
    <mergeCell ref="I171:J171"/>
    <mergeCell ref="I172:J172"/>
    <mergeCell ref="I173:J173"/>
    <mergeCell ref="I174:J174"/>
    <mergeCell ref="I175:J175"/>
    <mergeCell ref="I176:J176"/>
    <mergeCell ref="I177:J177"/>
    <mergeCell ref="I178:J178"/>
    <mergeCell ref="I181:J181"/>
    <mergeCell ref="I182:J182"/>
    <mergeCell ref="I183:J183"/>
    <mergeCell ref="I184:J184"/>
    <mergeCell ref="I185:J185"/>
    <mergeCell ref="I186:J186"/>
    <mergeCell ref="I179:J179"/>
    <mergeCell ref="I163:J163"/>
    <mergeCell ref="I164:J164"/>
    <mergeCell ref="I165:J165"/>
    <mergeCell ref="I166:J166"/>
    <mergeCell ref="I167:J167"/>
    <mergeCell ref="I168:J168"/>
    <mergeCell ref="I169:J169"/>
    <mergeCell ref="I187:J187"/>
    <mergeCell ref="I170:J170"/>
    <mergeCell ref="I18:J18"/>
    <mergeCell ref="I155:J155"/>
    <mergeCell ref="I156:J156"/>
    <mergeCell ref="I157:J157"/>
    <mergeCell ref="I158:J158"/>
    <mergeCell ref="I159:J159"/>
    <mergeCell ref="I138:J138"/>
    <mergeCell ref="I121:J121"/>
    <mergeCell ref="I20:J20"/>
    <mergeCell ref="I160:J160"/>
    <mergeCell ref="I161:J161"/>
    <mergeCell ref="I162:J162"/>
    <mergeCell ref="I147:J147"/>
    <mergeCell ref="I148:J148"/>
    <mergeCell ref="I149:J149"/>
    <mergeCell ref="I135:J135"/>
    <mergeCell ref="I136:J136"/>
    <mergeCell ref="I137:J137"/>
    <mergeCell ref="I150:J150"/>
    <mergeCell ref="I151:J151"/>
    <mergeCell ref="I152:J152"/>
    <mergeCell ref="I153:J153"/>
    <mergeCell ref="I154:J154"/>
    <mergeCell ref="I139:J139"/>
    <mergeCell ref="I145:J145"/>
    <mergeCell ref="I146:J146"/>
    <mergeCell ref="I134:J134"/>
    <mergeCell ref="I140:J140"/>
    <mergeCell ref="I141:J141"/>
    <mergeCell ref="I142:J142"/>
    <mergeCell ref="I143:J143"/>
    <mergeCell ref="I144:J144"/>
    <mergeCell ref="I130:J130"/>
    <mergeCell ref="I131:J131"/>
    <mergeCell ref="I132:J132"/>
    <mergeCell ref="I133:J133"/>
    <mergeCell ref="I128:J128"/>
    <mergeCell ref="I129:J129"/>
    <mergeCell ref="I113:J113"/>
    <mergeCell ref="I114:J114"/>
    <mergeCell ref="I115:J115"/>
    <mergeCell ref="I116:J116"/>
    <mergeCell ref="I117:J117"/>
    <mergeCell ref="I118:J118"/>
    <mergeCell ref="I119:J119"/>
    <mergeCell ref="I122:J122"/>
    <mergeCell ref="I123:J123"/>
    <mergeCell ref="I124:J124"/>
    <mergeCell ref="I125:J125"/>
    <mergeCell ref="I126:J126"/>
    <mergeCell ref="I127:J127"/>
    <mergeCell ref="G482:H482"/>
    <mergeCell ref="G483:H483"/>
    <mergeCell ref="G484:H484"/>
    <mergeCell ref="G485:H485"/>
    <mergeCell ref="G486:H486"/>
    <mergeCell ref="G487:H487"/>
    <mergeCell ref="I11:J11"/>
    <mergeCell ref="I110:J110"/>
    <mergeCell ref="I111:J111"/>
    <mergeCell ref="I112:J112"/>
    <mergeCell ref="G480:H480"/>
    <mergeCell ref="G481:H481"/>
    <mergeCell ref="G49:H49"/>
    <mergeCell ref="G50:H50"/>
    <mergeCell ref="G51:H51"/>
    <mergeCell ref="G52:H52"/>
    <mergeCell ref="I12:J12"/>
    <mergeCell ref="I120:J120"/>
    <mergeCell ref="I13:J13"/>
    <mergeCell ref="I105:J105"/>
    <mergeCell ref="I106:J106"/>
    <mergeCell ref="I107:J107"/>
    <mergeCell ref="I108:J108"/>
    <mergeCell ref="I109:J109"/>
    <mergeCell ref="G477:H477"/>
    <mergeCell ref="G478:H478"/>
    <mergeCell ref="G479:H479"/>
    <mergeCell ref="G463:H463"/>
    <mergeCell ref="G464:H464"/>
    <mergeCell ref="G465:H465"/>
    <mergeCell ref="G466:H466"/>
    <mergeCell ref="G467:H467"/>
    <mergeCell ref="G468:H468"/>
    <mergeCell ref="G469:H469"/>
    <mergeCell ref="G471:H471"/>
    <mergeCell ref="G472:H472"/>
    <mergeCell ref="G473:H473"/>
    <mergeCell ref="G474:H474"/>
    <mergeCell ref="G475:H475"/>
    <mergeCell ref="G476:H476"/>
    <mergeCell ref="G470:H470"/>
    <mergeCell ref="G48:H48"/>
    <mergeCell ref="G65:H65"/>
    <mergeCell ref="G66:H66"/>
    <mergeCell ref="G67:H67"/>
    <mergeCell ref="G68:H68"/>
    <mergeCell ref="G69:H69"/>
    <mergeCell ref="G70:H70"/>
    <mergeCell ref="G71:H71"/>
    <mergeCell ref="G59:H59"/>
    <mergeCell ref="G60:H60"/>
    <mergeCell ref="G61:H61"/>
    <mergeCell ref="G62:H62"/>
    <mergeCell ref="G63:H63"/>
    <mergeCell ref="G64:H64"/>
    <mergeCell ref="G53:H53"/>
    <mergeCell ref="G54:H54"/>
    <mergeCell ref="G55:H55"/>
    <mergeCell ref="G56:H56"/>
    <mergeCell ref="G57:H57"/>
    <mergeCell ref="G58:H58"/>
    <mergeCell ref="G460:H460"/>
    <mergeCell ref="G461:H461"/>
    <mergeCell ref="G462:H462"/>
    <mergeCell ref="G79:H79"/>
    <mergeCell ref="G80:H80"/>
    <mergeCell ref="G81:H81"/>
    <mergeCell ref="G82:H82"/>
    <mergeCell ref="G83:H83"/>
    <mergeCell ref="G84:H84"/>
    <mergeCell ref="G455:H455"/>
    <mergeCell ref="G456:H456"/>
    <mergeCell ref="G457:H457"/>
    <mergeCell ref="G458:H458"/>
    <mergeCell ref="G459:H459"/>
    <mergeCell ref="G85:H85"/>
    <mergeCell ref="G86:H86"/>
    <mergeCell ref="G87:H87"/>
    <mergeCell ref="G88:H88"/>
    <mergeCell ref="G453:H453"/>
    <mergeCell ref="G454:H454"/>
    <mergeCell ref="G94:H94"/>
    <mergeCell ref="G95:H95"/>
    <mergeCell ref="G96:H96"/>
    <mergeCell ref="G97:H97"/>
    <mergeCell ref="G98:H98"/>
    <mergeCell ref="G99:H99"/>
    <mergeCell ref="G439:H439"/>
    <mergeCell ref="G445:H445"/>
    <mergeCell ref="G448:H448"/>
    <mergeCell ref="G449:H449"/>
    <mergeCell ref="G450:H450"/>
    <mergeCell ref="G451:H451"/>
    <mergeCell ref="G452:H452"/>
    <mergeCell ref="G446:H446"/>
    <mergeCell ref="G434:H434"/>
    <mergeCell ref="G435:H435"/>
    <mergeCell ref="G436:H436"/>
    <mergeCell ref="G447:H447"/>
    <mergeCell ref="G437:H437"/>
    <mergeCell ref="G438:H438"/>
    <mergeCell ref="G421:H421"/>
    <mergeCell ref="G422:H422"/>
    <mergeCell ref="G440:H440"/>
    <mergeCell ref="G441:H441"/>
    <mergeCell ref="G442:H442"/>
    <mergeCell ref="G443:H443"/>
    <mergeCell ref="G444:H444"/>
    <mergeCell ref="G430:H430"/>
    <mergeCell ref="G431:H431"/>
    <mergeCell ref="G432:H432"/>
    <mergeCell ref="G433:H433"/>
    <mergeCell ref="G429:H429"/>
    <mergeCell ref="G413:H413"/>
    <mergeCell ref="G414:H414"/>
    <mergeCell ref="G415:H415"/>
    <mergeCell ref="G416:H416"/>
    <mergeCell ref="G417:H417"/>
    <mergeCell ref="G418:H418"/>
    <mergeCell ref="G419:H419"/>
    <mergeCell ref="G423:H423"/>
    <mergeCell ref="G424:H424"/>
    <mergeCell ref="G425:H425"/>
    <mergeCell ref="G426:H426"/>
    <mergeCell ref="G427:H427"/>
    <mergeCell ref="G428:H428"/>
    <mergeCell ref="G420:H420"/>
    <mergeCell ref="G43:H43"/>
    <mergeCell ref="G405:H405"/>
    <mergeCell ref="G406:H406"/>
    <mergeCell ref="G407:H407"/>
    <mergeCell ref="G408:H408"/>
    <mergeCell ref="G409:H409"/>
    <mergeCell ref="G388:H388"/>
    <mergeCell ref="G371:H371"/>
    <mergeCell ref="G44:H44"/>
    <mergeCell ref="G45:H45"/>
    <mergeCell ref="G89:H89"/>
    <mergeCell ref="G90:H90"/>
    <mergeCell ref="G91:H91"/>
    <mergeCell ref="G92:H92"/>
    <mergeCell ref="G93:H93"/>
    <mergeCell ref="G46:H46"/>
    <mergeCell ref="G78:H78"/>
    <mergeCell ref="G72:H72"/>
    <mergeCell ref="G73:H73"/>
    <mergeCell ref="G74:H74"/>
    <mergeCell ref="G75:H75"/>
    <mergeCell ref="G76:H76"/>
    <mergeCell ref="G77:H77"/>
    <mergeCell ref="G410:H410"/>
    <mergeCell ref="G411:H411"/>
    <mergeCell ref="G412:H412"/>
    <mergeCell ref="G397:H397"/>
    <mergeCell ref="G398:H398"/>
    <mergeCell ref="G399:H399"/>
    <mergeCell ref="G385:H385"/>
    <mergeCell ref="G386:H386"/>
    <mergeCell ref="G387:H387"/>
    <mergeCell ref="G400:H400"/>
    <mergeCell ref="G401:H401"/>
    <mergeCell ref="G402:H402"/>
    <mergeCell ref="G403:H403"/>
    <mergeCell ref="G404:H404"/>
    <mergeCell ref="G389:H389"/>
    <mergeCell ref="G395:H395"/>
    <mergeCell ref="G396:H396"/>
    <mergeCell ref="G384:H384"/>
    <mergeCell ref="G390:H390"/>
    <mergeCell ref="G391:H391"/>
    <mergeCell ref="G392:H392"/>
    <mergeCell ref="G393:H393"/>
    <mergeCell ref="G394:H394"/>
    <mergeCell ref="G380:H380"/>
    <mergeCell ref="G381:H381"/>
    <mergeCell ref="G382:H382"/>
    <mergeCell ref="G383:H383"/>
    <mergeCell ref="G378:H378"/>
    <mergeCell ref="G379:H379"/>
    <mergeCell ref="G363:H363"/>
    <mergeCell ref="G364:H364"/>
    <mergeCell ref="G365:H365"/>
    <mergeCell ref="G366:H366"/>
    <mergeCell ref="G367:H367"/>
    <mergeCell ref="G368:H368"/>
    <mergeCell ref="G369:H369"/>
    <mergeCell ref="G372:H372"/>
    <mergeCell ref="G373:H373"/>
    <mergeCell ref="G374:H374"/>
    <mergeCell ref="G375:H375"/>
    <mergeCell ref="G376:H376"/>
    <mergeCell ref="G377:H377"/>
    <mergeCell ref="G370:H370"/>
    <mergeCell ref="G38:H38"/>
    <mergeCell ref="G355:H355"/>
    <mergeCell ref="G356:H356"/>
    <mergeCell ref="G357:H357"/>
    <mergeCell ref="G358:H358"/>
    <mergeCell ref="G359:H359"/>
    <mergeCell ref="G338:H338"/>
    <mergeCell ref="G321:H321"/>
    <mergeCell ref="G39:H39"/>
    <mergeCell ref="G40:H40"/>
    <mergeCell ref="G41:H41"/>
    <mergeCell ref="G42:H42"/>
    <mergeCell ref="G47:H47"/>
    <mergeCell ref="G360:H360"/>
    <mergeCell ref="G361:H361"/>
    <mergeCell ref="G362:H362"/>
    <mergeCell ref="G347:H347"/>
    <mergeCell ref="G348:H348"/>
    <mergeCell ref="G349:H349"/>
    <mergeCell ref="G335:H335"/>
    <mergeCell ref="G336:H336"/>
    <mergeCell ref="G337:H337"/>
    <mergeCell ref="G350:H350"/>
    <mergeCell ref="G351:H351"/>
    <mergeCell ref="G352:H352"/>
    <mergeCell ref="G353:H353"/>
    <mergeCell ref="G354:H354"/>
    <mergeCell ref="G339:H339"/>
    <mergeCell ref="G345:H345"/>
    <mergeCell ref="G346:H346"/>
    <mergeCell ref="G334:H334"/>
    <mergeCell ref="G340:H340"/>
    <mergeCell ref="G341:H341"/>
    <mergeCell ref="G342:H342"/>
    <mergeCell ref="G343:H343"/>
    <mergeCell ref="G344:H344"/>
    <mergeCell ref="G330:H330"/>
    <mergeCell ref="G331:H331"/>
    <mergeCell ref="G332:H332"/>
    <mergeCell ref="G333:H333"/>
    <mergeCell ref="G328:H328"/>
    <mergeCell ref="G329:H329"/>
    <mergeCell ref="G313:H313"/>
    <mergeCell ref="G314:H314"/>
    <mergeCell ref="G315:H315"/>
    <mergeCell ref="G316:H316"/>
    <mergeCell ref="G317:H317"/>
    <mergeCell ref="G318:H318"/>
    <mergeCell ref="G319:H319"/>
    <mergeCell ref="G322:H322"/>
    <mergeCell ref="G323:H323"/>
    <mergeCell ref="G324:H324"/>
    <mergeCell ref="G325:H325"/>
    <mergeCell ref="G326:H326"/>
    <mergeCell ref="G327:H327"/>
    <mergeCell ref="G320:H320"/>
    <mergeCell ref="G33:H33"/>
    <mergeCell ref="G305:H305"/>
    <mergeCell ref="G306:H306"/>
    <mergeCell ref="G307:H307"/>
    <mergeCell ref="G308:H308"/>
    <mergeCell ref="G309:H309"/>
    <mergeCell ref="G288:H288"/>
    <mergeCell ref="G271:H271"/>
    <mergeCell ref="G34:H34"/>
    <mergeCell ref="G35:H35"/>
    <mergeCell ref="G36:H36"/>
    <mergeCell ref="G37:H37"/>
    <mergeCell ref="G310:H310"/>
    <mergeCell ref="G311:H311"/>
    <mergeCell ref="G312:H312"/>
    <mergeCell ref="G297:H297"/>
    <mergeCell ref="G298:H298"/>
    <mergeCell ref="G299:H299"/>
    <mergeCell ref="G285:H285"/>
    <mergeCell ref="G286:H286"/>
    <mergeCell ref="G287:H287"/>
    <mergeCell ref="G300:H300"/>
    <mergeCell ref="G301:H301"/>
    <mergeCell ref="G302:H302"/>
    <mergeCell ref="G303:H303"/>
    <mergeCell ref="G304:H304"/>
    <mergeCell ref="G289:H289"/>
    <mergeCell ref="G295:H295"/>
    <mergeCell ref="G296:H296"/>
    <mergeCell ref="G284:H284"/>
    <mergeCell ref="G290:H290"/>
    <mergeCell ref="G291:H291"/>
    <mergeCell ref="G292:H292"/>
    <mergeCell ref="G293:H293"/>
    <mergeCell ref="G294:H294"/>
    <mergeCell ref="G280:H280"/>
    <mergeCell ref="G281:H281"/>
    <mergeCell ref="G282:H282"/>
    <mergeCell ref="G283:H283"/>
    <mergeCell ref="G278:H278"/>
    <mergeCell ref="G279:H279"/>
    <mergeCell ref="G263:H263"/>
    <mergeCell ref="G264:H264"/>
    <mergeCell ref="G265:H265"/>
    <mergeCell ref="G266:H266"/>
    <mergeCell ref="G267:H267"/>
    <mergeCell ref="G268:H268"/>
    <mergeCell ref="G269:H269"/>
    <mergeCell ref="G272:H272"/>
    <mergeCell ref="G273:H273"/>
    <mergeCell ref="G274:H274"/>
    <mergeCell ref="G275:H275"/>
    <mergeCell ref="G276:H276"/>
    <mergeCell ref="G277:H277"/>
    <mergeCell ref="G270:H270"/>
    <mergeCell ref="G28:H28"/>
    <mergeCell ref="G255:H255"/>
    <mergeCell ref="G256:H256"/>
    <mergeCell ref="G257:H257"/>
    <mergeCell ref="G258:H258"/>
    <mergeCell ref="G259:H259"/>
    <mergeCell ref="G238:H238"/>
    <mergeCell ref="G221:H221"/>
    <mergeCell ref="G29:H29"/>
    <mergeCell ref="G30:H30"/>
    <mergeCell ref="G31:H31"/>
    <mergeCell ref="G32:H32"/>
    <mergeCell ref="G260:H260"/>
    <mergeCell ref="G261:H261"/>
    <mergeCell ref="G262:H262"/>
    <mergeCell ref="G247:H247"/>
    <mergeCell ref="G248:H248"/>
    <mergeCell ref="G249:H249"/>
    <mergeCell ref="G235:H235"/>
    <mergeCell ref="G236:H236"/>
    <mergeCell ref="G237:H237"/>
    <mergeCell ref="G250:H250"/>
    <mergeCell ref="G251:H251"/>
    <mergeCell ref="G252:H252"/>
    <mergeCell ref="G253:H253"/>
    <mergeCell ref="G254:H254"/>
    <mergeCell ref="G239:H239"/>
    <mergeCell ref="G245:H245"/>
    <mergeCell ref="G246:H246"/>
    <mergeCell ref="G234:H234"/>
    <mergeCell ref="G240:H240"/>
    <mergeCell ref="G241:H241"/>
    <mergeCell ref="G242:H242"/>
    <mergeCell ref="G243:H243"/>
    <mergeCell ref="G244:H244"/>
    <mergeCell ref="G230:H230"/>
    <mergeCell ref="G231:H231"/>
    <mergeCell ref="G232:H232"/>
    <mergeCell ref="G233:H233"/>
    <mergeCell ref="G228:H228"/>
    <mergeCell ref="G229:H229"/>
    <mergeCell ref="G213:H213"/>
    <mergeCell ref="G214:H214"/>
    <mergeCell ref="G215:H215"/>
    <mergeCell ref="G216:H216"/>
    <mergeCell ref="G217:H217"/>
    <mergeCell ref="G218:H218"/>
    <mergeCell ref="G219:H219"/>
    <mergeCell ref="G222:H222"/>
    <mergeCell ref="G223:H223"/>
    <mergeCell ref="G224:H224"/>
    <mergeCell ref="G225:H225"/>
    <mergeCell ref="G226:H226"/>
    <mergeCell ref="G227:H227"/>
    <mergeCell ref="G220:H220"/>
    <mergeCell ref="G23:H23"/>
    <mergeCell ref="G205:H205"/>
    <mergeCell ref="G206:H206"/>
    <mergeCell ref="G207:H207"/>
    <mergeCell ref="G208:H208"/>
    <mergeCell ref="G209:H209"/>
    <mergeCell ref="G188:H188"/>
    <mergeCell ref="G171:H171"/>
    <mergeCell ref="G24:H24"/>
    <mergeCell ref="G25:H25"/>
    <mergeCell ref="G26:H26"/>
    <mergeCell ref="G27:H27"/>
    <mergeCell ref="G210:H210"/>
    <mergeCell ref="G211:H211"/>
    <mergeCell ref="G212:H212"/>
    <mergeCell ref="G197:H197"/>
    <mergeCell ref="G198:H198"/>
    <mergeCell ref="G199:H199"/>
    <mergeCell ref="G185:H185"/>
    <mergeCell ref="G186:H186"/>
    <mergeCell ref="G187:H187"/>
    <mergeCell ref="G200:H200"/>
    <mergeCell ref="G201:H201"/>
    <mergeCell ref="G202:H202"/>
    <mergeCell ref="G203:H203"/>
    <mergeCell ref="G204:H204"/>
    <mergeCell ref="G189:H189"/>
    <mergeCell ref="G195:H195"/>
    <mergeCell ref="G196:H196"/>
    <mergeCell ref="G184:H184"/>
    <mergeCell ref="G190:H190"/>
    <mergeCell ref="G191:H191"/>
    <mergeCell ref="G192:H192"/>
    <mergeCell ref="G193:H193"/>
    <mergeCell ref="G194:H194"/>
    <mergeCell ref="G180:H180"/>
    <mergeCell ref="G181:H181"/>
    <mergeCell ref="G182:H182"/>
    <mergeCell ref="G183:H183"/>
    <mergeCell ref="G178:H178"/>
    <mergeCell ref="G179:H179"/>
    <mergeCell ref="G163:H163"/>
    <mergeCell ref="G164:H164"/>
    <mergeCell ref="G165:H165"/>
    <mergeCell ref="G166:H166"/>
    <mergeCell ref="G167:H167"/>
    <mergeCell ref="G168:H168"/>
    <mergeCell ref="G169:H169"/>
    <mergeCell ref="G172:H172"/>
    <mergeCell ref="G173:H173"/>
    <mergeCell ref="G174:H174"/>
    <mergeCell ref="G175:H175"/>
    <mergeCell ref="G176:H176"/>
    <mergeCell ref="G177:H177"/>
    <mergeCell ref="G170:H170"/>
    <mergeCell ref="G18:H18"/>
    <mergeCell ref="G155:H155"/>
    <mergeCell ref="G156:H156"/>
    <mergeCell ref="G157:H157"/>
    <mergeCell ref="G158:H158"/>
    <mergeCell ref="G159:H159"/>
    <mergeCell ref="G138:H138"/>
    <mergeCell ref="G121:H121"/>
    <mergeCell ref="G19:H19"/>
    <mergeCell ref="G20:H20"/>
    <mergeCell ref="G21:H21"/>
    <mergeCell ref="G22:H22"/>
    <mergeCell ref="G160:H160"/>
    <mergeCell ref="G161:H161"/>
    <mergeCell ref="G162:H162"/>
    <mergeCell ref="G147:H147"/>
    <mergeCell ref="G148:H148"/>
    <mergeCell ref="G149:H149"/>
    <mergeCell ref="G135:H135"/>
    <mergeCell ref="G136:H136"/>
    <mergeCell ref="G137:H137"/>
    <mergeCell ref="G150:H150"/>
    <mergeCell ref="G151:H151"/>
    <mergeCell ref="G152:H152"/>
    <mergeCell ref="G153:H153"/>
    <mergeCell ref="G154:H154"/>
    <mergeCell ref="G139:H139"/>
    <mergeCell ref="G145:H145"/>
    <mergeCell ref="G146:H146"/>
    <mergeCell ref="G134:H134"/>
    <mergeCell ref="G140:H140"/>
    <mergeCell ref="G141:H141"/>
    <mergeCell ref="G142:H142"/>
    <mergeCell ref="G143:H143"/>
    <mergeCell ref="G144:H144"/>
    <mergeCell ref="G130:H130"/>
    <mergeCell ref="G131:H131"/>
    <mergeCell ref="G132:H132"/>
    <mergeCell ref="G133:H133"/>
    <mergeCell ref="G128:H128"/>
    <mergeCell ref="G129:H129"/>
    <mergeCell ref="G113:H113"/>
    <mergeCell ref="G114:H114"/>
    <mergeCell ref="G115:H115"/>
    <mergeCell ref="G116:H116"/>
    <mergeCell ref="G117:H117"/>
    <mergeCell ref="G118:H118"/>
    <mergeCell ref="G119:H119"/>
    <mergeCell ref="G122:H122"/>
    <mergeCell ref="G123:H123"/>
    <mergeCell ref="G124:H124"/>
    <mergeCell ref="G125:H125"/>
    <mergeCell ref="G126:H126"/>
    <mergeCell ref="G127:H127"/>
    <mergeCell ref="G120:H120"/>
    <mergeCell ref="G13:H13"/>
    <mergeCell ref="G105:H105"/>
    <mergeCell ref="G106:H106"/>
    <mergeCell ref="G107:H107"/>
    <mergeCell ref="G108:H108"/>
    <mergeCell ref="G109:H109"/>
    <mergeCell ref="G102:H102"/>
    <mergeCell ref="G103:H103"/>
    <mergeCell ref="G14:H14"/>
    <mergeCell ref="G15:H15"/>
    <mergeCell ref="G16:H16"/>
    <mergeCell ref="G17:H17"/>
    <mergeCell ref="G110:H110"/>
    <mergeCell ref="G111:H111"/>
    <mergeCell ref="G112:H112"/>
    <mergeCell ref="B10:F10"/>
    <mergeCell ref="C1:G3"/>
    <mergeCell ref="C5:M5"/>
    <mergeCell ref="C7:E7"/>
    <mergeCell ref="G100:H100"/>
    <mergeCell ref="G101:H101"/>
    <mergeCell ref="G12:H12"/>
    <mergeCell ref="I14:J14"/>
    <mergeCell ref="I15:J15"/>
    <mergeCell ref="I16:J16"/>
    <mergeCell ref="I17:J17"/>
    <mergeCell ref="I2:N2"/>
    <mergeCell ref="G104:H104"/>
    <mergeCell ref="H8:I8"/>
    <mergeCell ref="I10:M10"/>
    <mergeCell ref="I100:J100"/>
    <mergeCell ref="I101:J101"/>
    <mergeCell ref="I102:J102"/>
    <mergeCell ref="I103:J103"/>
    <mergeCell ref="I104:J104"/>
    <mergeCell ref="G11:H11"/>
  </mergeCells>
  <pageMargins left="0.7" right="0.7" top="0.75" bottom="0.75" header="0.3" footer="0.3"/>
  <pageSetup paperSize="9" orientation="portrait" r:id="rId1"/>
  <headerFooter alignWithMargins="0">
    <oddFooter>&amp;R_x000D_&amp;1#&amp;"Aptos"&amp;10&amp;K0078D7 Classification : Internal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5D9B3-F24E-45CA-842B-6FCDF8AF8EFC}">
  <dimension ref="A1:A2"/>
  <sheetViews>
    <sheetView view="pageBreakPreview" zoomScale="60" zoomScaleNormal="100" workbookViewId="0">
      <selection activeCell="N10" sqref="N10"/>
    </sheetView>
  </sheetViews>
  <sheetFormatPr defaultRowHeight="13.2" x14ac:dyDescent="0.25"/>
  <cols>
    <col min="1" max="1" width="143.77734375" customWidth="1"/>
    <col min="2" max="2" width="13.5546875" customWidth="1"/>
  </cols>
  <sheetData>
    <row r="1" s="1" customFormat="1" ht="409.6" customHeight="1" x14ac:dyDescent="0.15"/>
    <row r="2" s="1" customFormat="1" ht="67.2" customHeight="1" x14ac:dyDescent="0.15"/>
  </sheetData>
  <pageMargins left="0.7" right="0.7" top="0.75" bottom="0.75" header="0.3" footer="0.3"/>
  <pageSetup paperSize="9" scale="80" orientation="landscape" r:id="rId1"/>
  <headerFooter alignWithMargins="0">
    <oddFooter>&amp;R_x000D_&amp;1#&amp;"Aptos"&amp;10&amp;K0078D7 Classification : Internal</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2DF0B-3C9C-4EE0-99F5-749E14F06460}">
  <sheetPr>
    <tabColor theme="3" tint="-0.249977111117893"/>
  </sheetPr>
  <dimension ref="A1:N112"/>
  <sheetViews>
    <sheetView view="pageBreakPreview" zoomScale="60" zoomScaleNormal="85" workbookViewId="0">
      <selection activeCell="N10" sqref="N10"/>
    </sheetView>
  </sheetViews>
  <sheetFormatPr defaultColWidth="8.88671875" defaultRowHeight="14.4" outlineLevelRow="1" x14ac:dyDescent="0.25"/>
  <cols>
    <col min="1" max="1" width="13.33203125" style="153" customWidth="1"/>
    <col min="2" max="2" width="60.5546875" style="153" bestFit="1" customWidth="1"/>
    <col min="3" max="7" width="41" style="153" customWidth="1"/>
    <col min="8" max="8" width="7.33203125" style="153" customWidth="1"/>
    <col min="9" max="9" width="92" style="153" customWidth="1"/>
    <col min="10" max="11" width="47.6640625" style="153" customWidth="1"/>
    <col min="12" max="12" width="7.33203125" style="153" customWidth="1"/>
    <col min="13" max="13" width="25.6640625" style="153" customWidth="1"/>
    <col min="14" max="14" width="25.6640625" style="152" customWidth="1"/>
    <col min="15" max="16384" width="8.88671875" style="151"/>
  </cols>
  <sheetData>
    <row r="1" spans="1:13" ht="45" customHeight="1" x14ac:dyDescent="0.25">
      <c r="A1" s="297" t="s">
        <v>1821</v>
      </c>
      <c r="B1" s="297"/>
    </row>
    <row r="2" spans="1:13" ht="31.2" x14ac:dyDescent="0.25">
      <c r="A2" s="235" t="s">
        <v>1820</v>
      </c>
      <c r="B2" s="235"/>
      <c r="C2" s="152"/>
      <c r="D2" s="152"/>
      <c r="E2" s="152"/>
      <c r="F2" s="234" t="s">
        <v>1517</v>
      </c>
      <c r="G2" s="211"/>
      <c r="H2" s="152"/>
      <c r="I2" s="235"/>
      <c r="J2" s="152"/>
      <c r="K2" s="152"/>
      <c r="L2" s="152"/>
      <c r="M2" s="152"/>
    </row>
    <row r="3" spans="1:13" ht="15" thickBot="1" x14ac:dyDescent="0.3">
      <c r="A3" s="152"/>
      <c r="B3" s="233"/>
      <c r="C3" s="233"/>
      <c r="D3" s="152"/>
      <c r="E3" s="152"/>
      <c r="F3" s="152"/>
      <c r="G3" s="152"/>
      <c r="H3" s="152"/>
      <c r="L3" s="152"/>
      <c r="M3" s="152"/>
    </row>
    <row r="4" spans="1:13" ht="18.600000000000001" thickBot="1" x14ac:dyDescent="0.3">
      <c r="A4" s="230"/>
      <c r="B4" s="232" t="s">
        <v>0</v>
      </c>
      <c r="C4" s="231" t="s">
        <v>1</v>
      </c>
      <c r="D4" s="230"/>
      <c r="E4" s="230"/>
      <c r="F4" s="152"/>
      <c r="G4" s="152"/>
      <c r="H4" s="152"/>
      <c r="I4" s="296"/>
      <c r="J4" s="296"/>
      <c r="L4" s="152"/>
      <c r="M4" s="152"/>
    </row>
    <row r="5" spans="1:13" ht="15" thickBot="1" x14ac:dyDescent="0.3">
      <c r="H5" s="152"/>
      <c r="I5" s="296"/>
      <c r="L5" s="152"/>
      <c r="M5" s="152"/>
    </row>
    <row r="6" spans="1:13" ht="18" x14ac:dyDescent="0.25">
      <c r="A6" s="228"/>
      <c r="B6" s="229" t="s">
        <v>1819</v>
      </c>
      <c r="C6" s="228"/>
      <c r="E6" s="196"/>
      <c r="F6" s="196"/>
      <c r="G6" s="196"/>
      <c r="H6" s="152"/>
      <c r="I6" s="296"/>
      <c r="L6" s="152"/>
      <c r="M6" s="152"/>
    </row>
    <row r="7" spans="1:13" x14ac:dyDescent="0.25">
      <c r="B7" s="226" t="s">
        <v>1818</v>
      </c>
      <c r="H7" s="152"/>
      <c r="I7" s="296"/>
      <c r="L7" s="152"/>
      <c r="M7" s="152"/>
    </row>
    <row r="8" spans="1:13" x14ac:dyDescent="0.25">
      <c r="B8" s="226" t="s">
        <v>814</v>
      </c>
      <c r="H8" s="152"/>
      <c r="I8" s="296"/>
      <c r="L8" s="152"/>
      <c r="M8" s="152"/>
    </row>
    <row r="9" spans="1:13" ht="15" thickBot="1" x14ac:dyDescent="0.3">
      <c r="B9" s="225" t="s">
        <v>815</v>
      </c>
      <c r="H9" s="152"/>
      <c r="L9" s="152"/>
      <c r="M9" s="152"/>
    </row>
    <row r="10" spans="1:13" x14ac:dyDescent="0.25">
      <c r="B10" s="224"/>
      <c r="H10" s="152"/>
      <c r="I10" s="295"/>
      <c r="L10" s="152"/>
      <c r="M10" s="152"/>
    </row>
    <row r="11" spans="1:13" x14ac:dyDescent="0.25">
      <c r="B11" s="224"/>
      <c r="H11" s="152"/>
      <c r="I11" s="295"/>
      <c r="L11" s="152"/>
      <c r="M11" s="152"/>
    </row>
    <row r="12" spans="1:13" ht="36" x14ac:dyDescent="0.25">
      <c r="A12" s="162" t="s">
        <v>5</v>
      </c>
      <c r="B12" s="162" t="s">
        <v>813</v>
      </c>
      <c r="C12" s="161"/>
      <c r="D12" s="161"/>
      <c r="E12" s="161"/>
      <c r="F12" s="161"/>
      <c r="G12" s="161"/>
      <c r="H12" s="152"/>
      <c r="L12" s="152"/>
      <c r="M12" s="152"/>
    </row>
    <row r="13" spans="1:13" ht="15" customHeight="1" x14ac:dyDescent="0.25">
      <c r="A13" s="158"/>
      <c r="B13" s="159" t="s">
        <v>816</v>
      </c>
      <c r="C13" s="158" t="s">
        <v>817</v>
      </c>
      <c r="D13" s="158" t="s">
        <v>818</v>
      </c>
      <c r="E13" s="157"/>
      <c r="F13" s="156"/>
      <c r="G13" s="156"/>
      <c r="H13" s="152"/>
      <c r="L13" s="152"/>
      <c r="M13" s="152"/>
    </row>
    <row r="14" spans="1:13" x14ac:dyDescent="0.25">
      <c r="A14" s="153" t="s">
        <v>819</v>
      </c>
      <c r="B14" s="176" t="s">
        <v>820</v>
      </c>
      <c r="C14" s="292"/>
      <c r="D14" s="292"/>
      <c r="E14" s="196"/>
      <c r="F14" s="196"/>
      <c r="G14" s="196"/>
      <c r="H14" s="152"/>
      <c r="L14" s="152"/>
      <c r="M14" s="152"/>
    </row>
    <row r="15" spans="1:13" x14ac:dyDescent="0.25">
      <c r="A15" s="153" t="s">
        <v>821</v>
      </c>
      <c r="B15" s="176" t="s">
        <v>822</v>
      </c>
      <c r="C15" s="294" t="s">
        <v>823</v>
      </c>
      <c r="D15" s="294" t="s">
        <v>824</v>
      </c>
      <c r="E15" s="196"/>
      <c r="F15" s="196"/>
      <c r="G15" s="196"/>
      <c r="H15" s="152"/>
      <c r="L15" s="152"/>
      <c r="M15" s="152"/>
    </row>
    <row r="16" spans="1:13" x14ac:dyDescent="0.25">
      <c r="A16" s="153" t="s">
        <v>825</v>
      </c>
      <c r="B16" s="176" t="s">
        <v>826</v>
      </c>
      <c r="C16" s="221"/>
      <c r="D16" s="221"/>
      <c r="E16" s="196"/>
      <c r="F16" s="196"/>
      <c r="G16" s="196"/>
      <c r="H16" s="152"/>
      <c r="L16" s="152"/>
      <c r="M16" s="152"/>
    </row>
    <row r="17" spans="1:13" x14ac:dyDescent="0.25">
      <c r="A17" s="153" t="s">
        <v>827</v>
      </c>
      <c r="B17" s="176" t="s">
        <v>828</v>
      </c>
      <c r="C17" s="221"/>
      <c r="D17" s="221"/>
      <c r="E17" s="196"/>
      <c r="F17" s="196"/>
      <c r="G17" s="196"/>
      <c r="H17" s="152"/>
      <c r="L17" s="152"/>
      <c r="M17" s="152"/>
    </row>
    <row r="18" spans="1:13" x14ac:dyDescent="0.25">
      <c r="A18" s="153" t="s">
        <v>829</v>
      </c>
      <c r="B18" s="176" t="s">
        <v>830</v>
      </c>
      <c r="C18" s="221"/>
      <c r="D18" s="221"/>
      <c r="E18" s="196"/>
      <c r="F18" s="196"/>
      <c r="G18" s="196"/>
      <c r="H18" s="152"/>
      <c r="L18" s="152"/>
      <c r="M18" s="152"/>
    </row>
    <row r="19" spans="1:13" x14ac:dyDescent="0.25">
      <c r="A19" s="153" t="s">
        <v>831</v>
      </c>
      <c r="B19" s="176" t="s">
        <v>832</v>
      </c>
      <c r="C19" s="221"/>
      <c r="D19" s="221"/>
      <c r="E19" s="196"/>
      <c r="F19" s="196"/>
      <c r="G19" s="196"/>
      <c r="H19" s="152"/>
      <c r="L19" s="152"/>
      <c r="M19" s="152"/>
    </row>
    <row r="20" spans="1:13" x14ac:dyDescent="0.25">
      <c r="A20" s="153" t="s">
        <v>833</v>
      </c>
      <c r="B20" s="176" t="s">
        <v>834</v>
      </c>
      <c r="C20" s="221"/>
      <c r="D20" s="221"/>
      <c r="E20" s="196"/>
      <c r="F20" s="196"/>
      <c r="G20" s="196"/>
      <c r="H20" s="152"/>
      <c r="L20" s="152"/>
      <c r="M20" s="152"/>
    </row>
    <row r="21" spans="1:13" x14ac:dyDescent="0.25">
      <c r="A21" s="153" t="s">
        <v>835</v>
      </c>
      <c r="B21" s="176" t="s">
        <v>836</v>
      </c>
      <c r="C21" s="221"/>
      <c r="D21" s="221"/>
      <c r="E21" s="196"/>
      <c r="F21" s="196"/>
      <c r="G21" s="196"/>
      <c r="H21" s="152"/>
      <c r="L21" s="152"/>
      <c r="M21" s="152"/>
    </row>
    <row r="22" spans="1:13" x14ac:dyDescent="0.25">
      <c r="A22" s="153" t="s">
        <v>837</v>
      </c>
      <c r="B22" s="176" t="s">
        <v>838</v>
      </c>
      <c r="C22" s="221"/>
      <c r="D22" s="221"/>
      <c r="E22" s="196"/>
      <c r="F22" s="196"/>
      <c r="G22" s="196"/>
      <c r="H22" s="152"/>
      <c r="L22" s="152"/>
      <c r="M22" s="152"/>
    </row>
    <row r="23" spans="1:13" ht="28.8" x14ac:dyDescent="0.25">
      <c r="A23" s="153" t="s">
        <v>839</v>
      </c>
      <c r="B23" s="176" t="s">
        <v>840</v>
      </c>
      <c r="C23" s="294" t="s">
        <v>841</v>
      </c>
      <c r="D23" s="221"/>
      <c r="E23" s="196"/>
      <c r="F23" s="196"/>
      <c r="G23" s="196"/>
      <c r="H23" s="152"/>
      <c r="L23" s="152"/>
      <c r="M23" s="152"/>
    </row>
    <row r="24" spans="1:13" x14ac:dyDescent="0.25">
      <c r="A24" s="153" t="s">
        <v>842</v>
      </c>
      <c r="B24" s="176" t="s">
        <v>843</v>
      </c>
      <c r="C24" s="294" t="s">
        <v>844</v>
      </c>
      <c r="D24" s="221"/>
      <c r="E24" s="196"/>
      <c r="F24" s="196"/>
      <c r="G24" s="196"/>
      <c r="H24" s="152"/>
      <c r="L24" s="152"/>
      <c r="M24" s="152"/>
    </row>
    <row r="25" spans="1:13" outlineLevel="1" x14ac:dyDescent="0.25">
      <c r="A25" s="153" t="s">
        <v>845</v>
      </c>
      <c r="B25" s="155" t="s">
        <v>1817</v>
      </c>
      <c r="E25" s="196"/>
      <c r="F25" s="196"/>
      <c r="G25" s="196"/>
      <c r="H25" s="152"/>
      <c r="L25" s="152"/>
      <c r="M25" s="152"/>
    </row>
    <row r="26" spans="1:13" outlineLevel="1" x14ac:dyDescent="0.25">
      <c r="A26" s="153" t="s">
        <v>846</v>
      </c>
      <c r="B26" s="293"/>
      <c r="C26" s="168"/>
      <c r="D26" s="168"/>
      <c r="E26" s="196"/>
      <c r="F26" s="196"/>
      <c r="G26" s="196"/>
      <c r="H26" s="152"/>
      <c r="L26" s="152"/>
      <c r="M26" s="152"/>
    </row>
    <row r="27" spans="1:13" outlineLevel="1" x14ac:dyDescent="0.25">
      <c r="A27" s="153" t="s">
        <v>847</v>
      </c>
      <c r="B27" s="293"/>
      <c r="C27" s="168"/>
      <c r="D27" s="168"/>
      <c r="E27" s="196"/>
      <c r="F27" s="196"/>
      <c r="G27" s="196"/>
      <c r="H27" s="152"/>
      <c r="L27" s="152"/>
      <c r="M27" s="152"/>
    </row>
    <row r="28" spans="1:13" outlineLevel="1" x14ac:dyDescent="0.25">
      <c r="A28" s="153" t="s">
        <v>848</v>
      </c>
      <c r="B28" s="293"/>
      <c r="C28" s="168"/>
      <c r="D28" s="168"/>
      <c r="E28" s="196"/>
      <c r="F28" s="196"/>
      <c r="G28" s="196"/>
      <c r="H28" s="152"/>
      <c r="L28" s="152"/>
      <c r="M28" s="152"/>
    </row>
    <row r="29" spans="1:13" outlineLevel="1" x14ac:dyDescent="0.25">
      <c r="A29" s="153" t="s">
        <v>849</v>
      </c>
      <c r="B29" s="293"/>
      <c r="C29" s="168"/>
      <c r="D29" s="168"/>
      <c r="E29" s="196"/>
      <c r="F29" s="196"/>
      <c r="G29" s="196"/>
      <c r="H29" s="152"/>
      <c r="L29" s="152"/>
      <c r="M29" s="152"/>
    </row>
    <row r="30" spans="1:13" outlineLevel="1" x14ac:dyDescent="0.25">
      <c r="A30" s="153" t="s">
        <v>850</v>
      </c>
      <c r="B30" s="293"/>
      <c r="C30" s="168"/>
      <c r="D30" s="168"/>
      <c r="E30" s="196"/>
      <c r="F30" s="196"/>
      <c r="G30" s="196"/>
      <c r="H30" s="152"/>
      <c r="L30" s="152"/>
      <c r="M30" s="152"/>
    </row>
    <row r="31" spans="1:13" outlineLevel="1" x14ac:dyDescent="0.25">
      <c r="A31" s="153" t="s">
        <v>851</v>
      </c>
      <c r="B31" s="293"/>
      <c r="C31" s="168"/>
      <c r="D31" s="168"/>
      <c r="E31" s="196"/>
      <c r="F31" s="196"/>
      <c r="G31" s="196"/>
      <c r="H31" s="152"/>
      <c r="L31" s="152"/>
      <c r="M31" s="152"/>
    </row>
    <row r="32" spans="1:13" outlineLevel="1" x14ac:dyDescent="0.25">
      <c r="A32" s="153" t="s">
        <v>852</v>
      </c>
      <c r="B32" s="293"/>
      <c r="C32" s="168"/>
      <c r="D32" s="168"/>
      <c r="E32" s="196"/>
      <c r="F32" s="196"/>
      <c r="G32" s="196"/>
      <c r="H32" s="152"/>
      <c r="L32" s="152"/>
      <c r="M32" s="152"/>
    </row>
    <row r="33" spans="1:13" ht="18" x14ac:dyDescent="0.25">
      <c r="A33" s="161"/>
      <c r="B33" s="162" t="s">
        <v>814</v>
      </c>
      <c r="C33" s="161"/>
      <c r="D33" s="161"/>
      <c r="E33" s="161"/>
      <c r="F33" s="161"/>
      <c r="G33" s="161"/>
      <c r="H33" s="152"/>
      <c r="L33" s="152"/>
      <c r="M33" s="152"/>
    </row>
    <row r="34" spans="1:13" ht="15" customHeight="1" x14ac:dyDescent="0.25">
      <c r="A34" s="158"/>
      <c r="B34" s="159" t="s">
        <v>853</v>
      </c>
      <c r="C34" s="158" t="s">
        <v>854</v>
      </c>
      <c r="D34" s="158" t="s">
        <v>818</v>
      </c>
      <c r="E34" s="158" t="s">
        <v>855</v>
      </c>
      <c r="F34" s="156"/>
      <c r="G34" s="156"/>
      <c r="H34" s="152"/>
      <c r="L34" s="152"/>
      <c r="M34" s="152"/>
    </row>
    <row r="35" spans="1:13" x14ac:dyDescent="0.25">
      <c r="A35" s="153" t="s">
        <v>856</v>
      </c>
      <c r="B35" s="292"/>
      <c r="C35" s="292"/>
      <c r="D35" s="292"/>
      <c r="E35" s="292"/>
      <c r="F35" s="291"/>
      <c r="G35" s="291"/>
      <c r="H35" s="152"/>
      <c r="L35" s="152"/>
      <c r="M35" s="152"/>
    </row>
    <row r="36" spans="1:13" x14ac:dyDescent="0.25">
      <c r="A36" s="153" t="s">
        <v>857</v>
      </c>
      <c r="B36" s="176"/>
      <c r="H36" s="152"/>
      <c r="L36" s="152"/>
      <c r="M36" s="152"/>
    </row>
    <row r="37" spans="1:13" x14ac:dyDescent="0.25">
      <c r="A37" s="153" t="s">
        <v>858</v>
      </c>
      <c r="B37" s="176"/>
      <c r="H37" s="152"/>
      <c r="L37" s="152"/>
      <c r="M37" s="152"/>
    </row>
    <row r="38" spans="1:13" x14ac:dyDescent="0.25">
      <c r="A38" s="153" t="s">
        <v>859</v>
      </c>
      <c r="B38" s="176"/>
      <c r="H38" s="152"/>
      <c r="L38" s="152"/>
      <c r="M38" s="152"/>
    </row>
    <row r="39" spans="1:13" x14ac:dyDescent="0.25">
      <c r="A39" s="153" t="s">
        <v>860</v>
      </c>
      <c r="B39" s="176"/>
      <c r="H39" s="152"/>
      <c r="L39" s="152"/>
      <c r="M39" s="152"/>
    </row>
    <row r="40" spans="1:13" x14ac:dyDescent="0.25">
      <c r="A40" s="153" t="s">
        <v>861</v>
      </c>
      <c r="B40" s="176"/>
      <c r="H40" s="152"/>
      <c r="L40" s="152"/>
      <c r="M40" s="152"/>
    </row>
    <row r="41" spans="1:13" x14ac:dyDescent="0.25">
      <c r="A41" s="153" t="s">
        <v>862</v>
      </c>
      <c r="B41" s="176"/>
      <c r="H41" s="152"/>
      <c r="L41" s="152"/>
      <c r="M41" s="152"/>
    </row>
    <row r="42" spans="1:13" x14ac:dyDescent="0.25">
      <c r="A42" s="153" t="s">
        <v>863</v>
      </c>
      <c r="B42" s="176"/>
      <c r="H42" s="152"/>
      <c r="L42" s="152"/>
      <c r="M42" s="152"/>
    </row>
    <row r="43" spans="1:13" x14ac:dyDescent="0.25">
      <c r="A43" s="153" t="s">
        <v>864</v>
      </c>
      <c r="B43" s="176"/>
      <c r="H43" s="152"/>
      <c r="L43" s="152"/>
      <c r="M43" s="152"/>
    </row>
    <row r="44" spans="1:13" x14ac:dyDescent="0.25">
      <c r="A44" s="153" t="s">
        <v>865</v>
      </c>
      <c r="B44" s="176"/>
      <c r="H44" s="152"/>
      <c r="L44" s="152"/>
      <c r="M44" s="152"/>
    </row>
    <row r="45" spans="1:13" x14ac:dyDescent="0.25">
      <c r="A45" s="153" t="s">
        <v>866</v>
      </c>
      <c r="B45" s="176"/>
      <c r="H45" s="152"/>
      <c r="L45" s="152"/>
      <c r="M45" s="152"/>
    </row>
    <row r="46" spans="1:13" x14ac:dyDescent="0.25">
      <c r="A46" s="153" t="s">
        <v>867</v>
      </c>
      <c r="B46" s="176"/>
      <c r="H46" s="152"/>
      <c r="L46" s="152"/>
      <c r="M46" s="152"/>
    </row>
    <row r="47" spans="1:13" x14ac:dyDescent="0.25">
      <c r="A47" s="153" t="s">
        <v>868</v>
      </c>
      <c r="B47" s="176"/>
      <c r="H47" s="152"/>
      <c r="L47" s="152"/>
      <c r="M47" s="152"/>
    </row>
    <row r="48" spans="1:13" x14ac:dyDescent="0.25">
      <c r="A48" s="153" t="s">
        <v>869</v>
      </c>
      <c r="B48" s="176"/>
      <c r="H48" s="152"/>
      <c r="L48" s="152"/>
      <c r="M48" s="152"/>
    </row>
    <row r="49" spans="1:13" x14ac:dyDescent="0.25">
      <c r="A49" s="153" t="s">
        <v>870</v>
      </c>
      <c r="B49" s="176"/>
      <c r="H49" s="152"/>
      <c r="L49" s="152"/>
      <c r="M49" s="152"/>
    </row>
    <row r="50" spans="1:13" x14ac:dyDescent="0.25">
      <c r="A50" s="153" t="s">
        <v>871</v>
      </c>
      <c r="B50" s="176"/>
      <c r="H50" s="152"/>
      <c r="L50" s="152"/>
      <c r="M50" s="152"/>
    </row>
    <row r="51" spans="1:13" x14ac:dyDescent="0.25">
      <c r="A51" s="153" t="s">
        <v>872</v>
      </c>
      <c r="B51" s="176"/>
      <c r="H51" s="152"/>
      <c r="L51" s="152"/>
      <c r="M51" s="152"/>
    </row>
    <row r="52" spans="1:13" x14ac:dyDescent="0.25">
      <c r="A52" s="153" t="s">
        <v>873</v>
      </c>
      <c r="B52" s="176"/>
      <c r="H52" s="152"/>
      <c r="L52" s="152"/>
      <c r="M52" s="152"/>
    </row>
    <row r="53" spans="1:13" x14ac:dyDescent="0.25">
      <c r="A53" s="153" t="s">
        <v>874</v>
      </c>
      <c r="B53" s="176"/>
      <c r="H53" s="152"/>
      <c r="L53" s="152"/>
      <c r="M53" s="152"/>
    </row>
    <row r="54" spans="1:13" x14ac:dyDescent="0.25">
      <c r="A54" s="153" t="s">
        <v>875</v>
      </c>
      <c r="B54" s="176"/>
      <c r="H54" s="152"/>
      <c r="L54" s="152"/>
      <c r="M54" s="152"/>
    </row>
    <row r="55" spans="1:13" x14ac:dyDescent="0.25">
      <c r="A55" s="153" t="s">
        <v>876</v>
      </c>
      <c r="B55" s="176"/>
      <c r="H55" s="152"/>
      <c r="L55" s="152"/>
      <c r="M55" s="152"/>
    </row>
    <row r="56" spans="1:13" x14ac:dyDescent="0.25">
      <c r="A56" s="153" t="s">
        <v>877</v>
      </c>
      <c r="B56" s="176"/>
      <c r="H56" s="152"/>
      <c r="L56" s="152"/>
      <c r="M56" s="152"/>
    </row>
    <row r="57" spans="1:13" x14ac:dyDescent="0.25">
      <c r="A57" s="153" t="s">
        <v>878</v>
      </c>
      <c r="B57" s="176"/>
      <c r="H57" s="152"/>
      <c r="L57" s="152"/>
      <c r="M57" s="152"/>
    </row>
    <row r="58" spans="1:13" x14ac:dyDescent="0.25">
      <c r="A58" s="153" t="s">
        <v>879</v>
      </c>
      <c r="B58" s="176"/>
      <c r="H58" s="152"/>
      <c r="L58" s="152"/>
      <c r="M58" s="152"/>
    </row>
    <row r="59" spans="1:13" x14ac:dyDescent="0.25">
      <c r="A59" s="153" t="s">
        <v>880</v>
      </c>
      <c r="B59" s="176"/>
      <c r="H59" s="152"/>
      <c r="L59" s="152"/>
      <c r="M59" s="152"/>
    </row>
    <row r="60" spans="1:13" outlineLevel="1" x14ac:dyDescent="0.25">
      <c r="A60" s="153" t="s">
        <v>881</v>
      </c>
      <c r="B60" s="176"/>
      <c r="E60" s="176"/>
      <c r="F60" s="176"/>
      <c r="G60" s="176"/>
      <c r="H60" s="152"/>
      <c r="L60" s="152"/>
      <c r="M60" s="152"/>
    </row>
    <row r="61" spans="1:13" outlineLevel="1" x14ac:dyDescent="0.25">
      <c r="A61" s="153" t="s">
        <v>882</v>
      </c>
      <c r="B61" s="176"/>
      <c r="E61" s="176"/>
      <c r="F61" s="176"/>
      <c r="G61" s="176"/>
      <c r="H61" s="152"/>
      <c r="L61" s="152"/>
      <c r="M61" s="152"/>
    </row>
    <row r="62" spans="1:13" outlineLevel="1" x14ac:dyDescent="0.25">
      <c r="A62" s="153" t="s">
        <v>883</v>
      </c>
      <c r="B62" s="176"/>
      <c r="E62" s="176"/>
      <c r="F62" s="176"/>
      <c r="G62" s="176"/>
      <c r="H62" s="152"/>
      <c r="L62" s="152"/>
      <c r="M62" s="152"/>
    </row>
    <row r="63" spans="1:13" outlineLevel="1" x14ac:dyDescent="0.25">
      <c r="A63" s="153" t="s">
        <v>884</v>
      </c>
      <c r="B63" s="176"/>
      <c r="E63" s="176"/>
      <c r="F63" s="176"/>
      <c r="G63" s="176"/>
      <c r="H63" s="152"/>
      <c r="L63" s="152"/>
      <c r="M63" s="152"/>
    </row>
    <row r="64" spans="1:13" outlineLevel="1" x14ac:dyDescent="0.25">
      <c r="A64" s="153" t="s">
        <v>885</v>
      </c>
      <c r="B64" s="176"/>
      <c r="E64" s="176"/>
      <c r="F64" s="176"/>
      <c r="G64" s="176"/>
      <c r="H64" s="152"/>
      <c r="L64" s="152"/>
      <c r="M64" s="152"/>
    </row>
    <row r="65" spans="1:14" outlineLevel="1" x14ac:dyDescent="0.25">
      <c r="A65" s="153" t="s">
        <v>886</v>
      </c>
      <c r="B65" s="176"/>
      <c r="E65" s="176"/>
      <c r="F65" s="176"/>
      <c r="G65" s="176"/>
      <c r="H65" s="152"/>
      <c r="L65" s="152"/>
      <c r="M65" s="152"/>
    </row>
    <row r="66" spans="1:14" outlineLevel="1" x14ac:dyDescent="0.25">
      <c r="A66" s="153" t="s">
        <v>887</v>
      </c>
      <c r="B66" s="176"/>
      <c r="E66" s="176"/>
      <c r="F66" s="176"/>
      <c r="G66" s="176"/>
      <c r="H66" s="152"/>
      <c r="L66" s="152"/>
      <c r="M66" s="152"/>
    </row>
    <row r="67" spans="1:14" outlineLevel="1" x14ac:dyDescent="0.25">
      <c r="A67" s="153" t="s">
        <v>888</v>
      </c>
      <c r="B67" s="176"/>
      <c r="E67" s="176"/>
      <c r="F67" s="176"/>
      <c r="G67" s="176"/>
      <c r="H67" s="152"/>
      <c r="L67" s="152"/>
      <c r="M67" s="152"/>
    </row>
    <row r="68" spans="1:14" outlineLevel="1" x14ac:dyDescent="0.25">
      <c r="A68" s="153" t="s">
        <v>889</v>
      </c>
      <c r="B68" s="176"/>
      <c r="E68" s="176"/>
      <c r="F68" s="176"/>
      <c r="G68" s="176"/>
      <c r="H68" s="152"/>
      <c r="L68" s="152"/>
      <c r="M68" s="152"/>
    </row>
    <row r="69" spans="1:14" outlineLevel="1" x14ac:dyDescent="0.25">
      <c r="A69" s="153" t="s">
        <v>890</v>
      </c>
      <c r="B69" s="176"/>
      <c r="E69" s="176"/>
      <c r="F69" s="176"/>
      <c r="G69" s="176"/>
      <c r="H69" s="152"/>
      <c r="L69" s="152"/>
      <c r="M69" s="152"/>
    </row>
    <row r="70" spans="1:14" outlineLevel="1" x14ac:dyDescent="0.25">
      <c r="A70" s="153" t="s">
        <v>891</v>
      </c>
      <c r="B70" s="176"/>
      <c r="E70" s="176"/>
      <c r="F70" s="176"/>
      <c r="G70" s="176"/>
      <c r="H70" s="152"/>
      <c r="L70" s="152"/>
      <c r="M70" s="152"/>
    </row>
    <row r="71" spans="1:14" outlineLevel="1" x14ac:dyDescent="0.25">
      <c r="A71" s="153" t="s">
        <v>892</v>
      </c>
      <c r="B71" s="176"/>
      <c r="E71" s="176"/>
      <c r="F71" s="176"/>
      <c r="G71" s="176"/>
      <c r="H71" s="152"/>
      <c r="L71" s="152"/>
      <c r="M71" s="152"/>
    </row>
    <row r="72" spans="1:14" outlineLevel="1" x14ac:dyDescent="0.25">
      <c r="A72" s="153" t="s">
        <v>893</v>
      </c>
      <c r="B72" s="176"/>
      <c r="E72" s="176"/>
      <c r="F72" s="176"/>
      <c r="G72" s="176"/>
      <c r="H72" s="152"/>
      <c r="L72" s="152"/>
      <c r="M72" s="152"/>
    </row>
    <row r="73" spans="1:14" ht="18" x14ac:dyDescent="0.25">
      <c r="A73" s="161"/>
      <c r="B73" s="162" t="s">
        <v>815</v>
      </c>
      <c r="C73" s="161"/>
      <c r="D73" s="161"/>
      <c r="E73" s="161"/>
      <c r="F73" s="161"/>
      <c r="G73" s="161"/>
      <c r="H73" s="152"/>
    </row>
    <row r="74" spans="1:14" ht="15" customHeight="1" x14ac:dyDescent="0.25">
      <c r="A74" s="158"/>
      <c r="B74" s="159" t="s">
        <v>894</v>
      </c>
      <c r="C74" s="158" t="s">
        <v>895</v>
      </c>
      <c r="D74" s="158"/>
      <c r="E74" s="156"/>
      <c r="F74" s="156"/>
      <c r="G74" s="156"/>
      <c r="H74" s="151"/>
      <c r="I74" s="151"/>
      <c r="J74" s="151"/>
      <c r="K74" s="151"/>
      <c r="L74" s="151"/>
      <c r="M74" s="151"/>
      <c r="N74" s="151"/>
    </row>
    <row r="75" spans="1:14" x14ac:dyDescent="0.25">
      <c r="A75" s="153" t="s">
        <v>896</v>
      </c>
      <c r="B75" s="153" t="s">
        <v>897</v>
      </c>
      <c r="C75" s="290">
        <v>5.2828016401824698</v>
      </c>
      <c r="H75" s="152"/>
    </row>
    <row r="76" spans="1:14" x14ac:dyDescent="0.25">
      <c r="A76" s="153" t="s">
        <v>898</v>
      </c>
      <c r="B76" s="153" t="s">
        <v>1816</v>
      </c>
      <c r="C76" s="290">
        <v>15.3585145751589</v>
      </c>
      <c r="H76" s="152"/>
    </row>
    <row r="77" spans="1:14" outlineLevel="1" x14ac:dyDescent="0.25">
      <c r="A77" s="153" t="s">
        <v>899</v>
      </c>
      <c r="H77" s="152"/>
    </row>
    <row r="78" spans="1:14" outlineLevel="1" x14ac:dyDescent="0.25">
      <c r="A78" s="153" t="s">
        <v>900</v>
      </c>
      <c r="H78" s="152"/>
    </row>
    <row r="79" spans="1:14" outlineLevel="1" x14ac:dyDescent="0.25">
      <c r="A79" s="153" t="s">
        <v>901</v>
      </c>
      <c r="H79" s="152"/>
    </row>
    <row r="80" spans="1:14" outlineLevel="1" x14ac:dyDescent="0.25">
      <c r="A80" s="153" t="s">
        <v>902</v>
      </c>
      <c r="H80" s="152"/>
    </row>
    <row r="81" spans="1:8" x14ac:dyDescent="0.25">
      <c r="A81" s="158"/>
      <c r="B81" s="159" t="s">
        <v>903</v>
      </c>
      <c r="C81" s="158" t="s">
        <v>503</v>
      </c>
      <c r="D81" s="158" t="s">
        <v>504</v>
      </c>
      <c r="E81" s="156" t="s">
        <v>904</v>
      </c>
      <c r="F81" s="156" t="s">
        <v>905</v>
      </c>
      <c r="G81" s="156" t="s">
        <v>906</v>
      </c>
      <c r="H81" s="152"/>
    </row>
    <row r="82" spans="1:8" x14ac:dyDescent="0.25">
      <c r="A82" s="153" t="s">
        <v>907</v>
      </c>
      <c r="B82" s="153" t="s">
        <v>1815</v>
      </c>
      <c r="C82" s="289">
        <v>3.82069689230876E-4</v>
      </c>
      <c r="G82" s="289">
        <v>3.82069689230876E-4</v>
      </c>
      <c r="H82" s="152"/>
    </row>
    <row r="83" spans="1:8" x14ac:dyDescent="0.25">
      <c r="A83" s="153" t="s">
        <v>908</v>
      </c>
      <c r="B83" s="153" t="s">
        <v>909</v>
      </c>
      <c r="C83" s="289">
        <v>1.7714259917443801E-3</v>
      </c>
      <c r="G83" s="289">
        <v>1.7714259917443801E-3</v>
      </c>
      <c r="H83" s="152"/>
    </row>
    <row r="84" spans="1:8" x14ac:dyDescent="0.25">
      <c r="A84" s="153" t="s">
        <v>910</v>
      </c>
      <c r="B84" s="153" t="s">
        <v>911</v>
      </c>
      <c r="C84" s="289">
        <v>3.9048675254738102E-4</v>
      </c>
      <c r="G84" s="289">
        <v>3.9048675254738102E-4</v>
      </c>
      <c r="H84" s="152"/>
    </row>
    <row r="85" spans="1:8" x14ac:dyDescent="0.25">
      <c r="A85" s="153" t="s">
        <v>912</v>
      </c>
      <c r="B85" s="153" t="s">
        <v>913</v>
      </c>
      <c r="C85" s="289">
        <v>1.3481873519051701E-4</v>
      </c>
      <c r="G85" s="289">
        <v>1.3481873519051701E-4</v>
      </c>
      <c r="H85" s="152"/>
    </row>
    <row r="86" spans="1:8" x14ac:dyDescent="0.25">
      <c r="A86" s="153" t="s">
        <v>914</v>
      </c>
      <c r="B86" s="153" t="s">
        <v>915</v>
      </c>
      <c r="C86" s="289">
        <v>0</v>
      </c>
      <c r="G86" s="289">
        <v>0</v>
      </c>
      <c r="H86" s="152"/>
    </row>
    <row r="87" spans="1:8" outlineLevel="1" x14ac:dyDescent="0.25">
      <c r="A87" s="153" t="s">
        <v>916</v>
      </c>
      <c r="H87" s="152"/>
    </row>
    <row r="88" spans="1:8" outlineLevel="1" x14ac:dyDescent="0.25">
      <c r="A88" s="153" t="s">
        <v>917</v>
      </c>
      <c r="H88" s="152"/>
    </row>
    <row r="89" spans="1:8" outlineLevel="1" x14ac:dyDescent="0.25">
      <c r="A89" s="153" t="s">
        <v>918</v>
      </c>
      <c r="H89" s="152"/>
    </row>
    <row r="90" spans="1:8" outlineLevel="1" x14ac:dyDescent="0.25">
      <c r="A90" s="153" t="s">
        <v>919</v>
      </c>
      <c r="H90" s="152"/>
    </row>
    <row r="91" spans="1:8" x14ac:dyDescent="0.25">
      <c r="H91" s="152"/>
    </row>
    <row r="92" spans="1:8" x14ac:dyDescent="0.25">
      <c r="H92" s="152"/>
    </row>
    <row r="93" spans="1:8" x14ac:dyDescent="0.25">
      <c r="H93" s="152"/>
    </row>
    <row r="94" spans="1:8" x14ac:dyDescent="0.25">
      <c r="H94" s="152"/>
    </row>
    <row r="95" spans="1:8" x14ac:dyDescent="0.25">
      <c r="H95" s="152"/>
    </row>
    <row r="96" spans="1:8" x14ac:dyDescent="0.25">
      <c r="H96" s="152"/>
    </row>
    <row r="97" spans="8:8" x14ac:dyDescent="0.25">
      <c r="H97" s="152"/>
    </row>
    <row r="98" spans="8:8" x14ac:dyDescent="0.25">
      <c r="H98" s="152"/>
    </row>
    <row r="99" spans="8:8" x14ac:dyDescent="0.25">
      <c r="H99" s="152"/>
    </row>
    <row r="100" spans="8:8" x14ac:dyDescent="0.25">
      <c r="H100" s="152"/>
    </row>
    <row r="101" spans="8:8" x14ac:dyDescent="0.25">
      <c r="H101" s="152"/>
    </row>
    <row r="102" spans="8:8" x14ac:dyDescent="0.25">
      <c r="H102" s="152"/>
    </row>
    <row r="103" spans="8:8" x14ac:dyDescent="0.25">
      <c r="H103" s="152"/>
    </row>
    <row r="104" spans="8:8" x14ac:dyDescent="0.25">
      <c r="H104" s="152"/>
    </row>
    <row r="105" spans="8:8" x14ac:dyDescent="0.25">
      <c r="H105" s="152"/>
    </row>
    <row r="106" spans="8:8" x14ac:dyDescent="0.25">
      <c r="H106" s="152"/>
    </row>
    <row r="107" spans="8:8" x14ac:dyDescent="0.25">
      <c r="H107" s="152"/>
    </row>
    <row r="108" spans="8:8" x14ac:dyDescent="0.25">
      <c r="H108" s="152"/>
    </row>
    <row r="109" spans="8:8" x14ac:dyDescent="0.25">
      <c r="H109" s="152"/>
    </row>
    <row r="110" spans="8:8" x14ac:dyDescent="0.25">
      <c r="H110" s="152"/>
    </row>
    <row r="111" spans="8:8" x14ac:dyDescent="0.25">
      <c r="H111" s="152"/>
    </row>
    <row r="112" spans="8:8" x14ac:dyDescent="0.25">
      <c r="H112" s="152"/>
    </row>
  </sheetData>
  <protectedRanges>
    <protectedRange sqref="C4 B35:E72 B77:C80 B87:G90 C14:D14 C25:D25 D82:F86" name="Optional ECBECAIs"/>
    <protectedRange sqref="C15:D24" name="Optional ECBECAIs_1"/>
    <protectedRange sqref="C75:C76" name="Optional ECBECAIs_2"/>
    <protectedRange sqref="C82:C86" name="Optional ECBECAIs_3"/>
    <protectedRange sqref="G82:G86" name="Optional ECBECAIs_4"/>
  </protectedRanges>
  <mergeCells count="1">
    <mergeCell ref="A1:B1"/>
  </mergeCells>
  <hyperlinks>
    <hyperlink ref="B8" location="'E. Optional ECB-ECAIs data'!B33" display="2.  Additional information on the swaps" xr:uid="{B1832D8B-44AB-4816-88E1-7E0BC39BED9B}"/>
    <hyperlink ref="B7" location="'E. Optional ECB-ECAIs data'!B12" display="1. Additional information on the programme" xr:uid="{B94B8E63-E250-4223-AB1A-364C3AE42734}"/>
    <hyperlink ref="B9" location="'E. Optional ECB-ECAIs data'!B73" display="3.  Additional information on the asset distribution" xr:uid="{1264F412-E7A6-44D1-8703-F2FF02919742}"/>
  </hyperlinks>
  <pageMargins left="0.7" right="0.7" top="0.75" bottom="0.75" header="0.3" footer="0.3"/>
  <pageSetup scale="33" orientation="portrait" r:id="rId1"/>
  <headerFooter>
    <oddFooter>&amp;R_x000D_&amp;1#&amp;"Calibri"&amp;10&amp;K0078D7 Classification :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9B4D2-F22B-45D8-B1E5-4F8D9B213351}">
  <sheetPr>
    <tabColor rgb="FF847A75"/>
  </sheetPr>
  <dimension ref="B1:J43"/>
  <sheetViews>
    <sheetView view="pageBreakPreview" zoomScale="60" zoomScaleNormal="80" workbookViewId="0">
      <selection activeCell="N10" sqref="N10"/>
    </sheetView>
  </sheetViews>
  <sheetFormatPr defaultColWidth="9.109375" defaultRowHeight="14.4" x14ac:dyDescent="0.3"/>
  <cols>
    <col min="1" max="1" width="9.109375" style="117"/>
    <col min="2" max="10" width="12.44140625" style="117" customWidth="1"/>
    <col min="11" max="16384" width="9.109375" style="117"/>
  </cols>
  <sheetData>
    <row r="1" spans="2:10" ht="15" thickBot="1" x14ac:dyDescent="0.35"/>
    <row r="2" spans="2:10" x14ac:dyDescent="0.3">
      <c r="B2" s="150"/>
      <c r="C2" s="149"/>
      <c r="D2" s="149"/>
      <c r="E2" s="149"/>
      <c r="F2" s="149"/>
      <c r="G2" s="149"/>
      <c r="H2" s="149"/>
      <c r="I2" s="149"/>
      <c r="J2" s="148"/>
    </row>
    <row r="3" spans="2:10" x14ac:dyDescent="0.3">
      <c r="B3" s="137"/>
      <c r="C3" s="134"/>
      <c r="D3" s="134"/>
      <c r="E3" s="134"/>
      <c r="F3" s="134"/>
      <c r="G3" s="134"/>
      <c r="H3" s="134"/>
      <c r="I3" s="134"/>
      <c r="J3" s="133"/>
    </row>
    <row r="4" spans="2:10" x14ac:dyDescent="0.3">
      <c r="B4" s="137"/>
      <c r="C4" s="134"/>
      <c r="D4" s="134"/>
      <c r="E4" s="134"/>
      <c r="F4" s="134"/>
      <c r="G4" s="134"/>
      <c r="H4" s="134"/>
      <c r="I4" s="134"/>
      <c r="J4" s="133"/>
    </row>
    <row r="5" spans="2:10" ht="31.2" x14ac:dyDescent="0.35">
      <c r="B5" s="137"/>
      <c r="C5" s="134"/>
      <c r="D5" s="134"/>
      <c r="E5" s="147"/>
      <c r="F5" s="146" t="s">
        <v>1451</v>
      </c>
      <c r="G5" s="134"/>
      <c r="H5" s="134"/>
      <c r="I5" s="134"/>
      <c r="J5" s="133"/>
    </row>
    <row r="6" spans="2:10" ht="41.25" customHeight="1" x14ac:dyDescent="0.3">
      <c r="B6" s="137"/>
      <c r="C6" s="134"/>
      <c r="D6" s="145" t="s">
        <v>1450</v>
      </c>
      <c r="E6" s="145"/>
      <c r="F6" s="145"/>
      <c r="G6" s="145"/>
      <c r="H6" s="145"/>
      <c r="I6" s="134"/>
      <c r="J6" s="133"/>
    </row>
    <row r="7" spans="2:10" ht="25.8" x14ac:dyDescent="0.3">
      <c r="B7" s="137"/>
      <c r="C7" s="134"/>
      <c r="D7" s="134"/>
      <c r="E7" s="134"/>
      <c r="F7" s="144" t="s">
        <v>8</v>
      </c>
      <c r="G7" s="134"/>
      <c r="H7" s="134"/>
      <c r="I7" s="134"/>
      <c r="J7" s="133"/>
    </row>
    <row r="8" spans="2:10" ht="25.8" x14ac:dyDescent="0.3">
      <c r="B8" s="137"/>
      <c r="C8" s="134"/>
      <c r="D8" s="134"/>
      <c r="E8" s="134"/>
      <c r="F8" s="144" t="s">
        <v>823</v>
      </c>
      <c r="G8" s="134"/>
      <c r="H8" s="134"/>
      <c r="I8" s="134"/>
      <c r="J8" s="133"/>
    </row>
    <row r="9" spans="2:10" ht="21" x14ac:dyDescent="0.3">
      <c r="B9" s="137"/>
      <c r="C9" s="134"/>
      <c r="D9" s="134"/>
      <c r="E9" s="134"/>
      <c r="F9" s="143" t="str">
        <f>"Reporting Date: "&amp;DAY('A. HTT General'!C18)&amp;"/"&amp;MONTH('A. HTT General'!C18)&amp;"/"&amp;YEAR('A. HTT General'!C18)</f>
        <v>Reporting Date: 31/12/2025</v>
      </c>
      <c r="G9" s="134"/>
      <c r="H9" s="134"/>
      <c r="I9" s="134"/>
      <c r="J9" s="133"/>
    </row>
    <row r="10" spans="2:10" ht="21" x14ac:dyDescent="0.3">
      <c r="B10" s="137"/>
      <c r="C10" s="134"/>
      <c r="D10" s="134"/>
      <c r="E10" s="134"/>
      <c r="F10" s="143" t="str">
        <f>"Cut-off Date: "&amp;DAY('A. HTT General'!C18)&amp;"/"&amp;MONTH('A. HTT General'!C18)&amp;"/"&amp;YEAR('A. HTT General'!C18)</f>
        <v>Cut-off Date: 31/12/2025</v>
      </c>
      <c r="G10" s="134"/>
      <c r="H10" s="134"/>
      <c r="I10" s="134"/>
      <c r="J10" s="133"/>
    </row>
    <row r="11" spans="2:10" ht="21" x14ac:dyDescent="0.3">
      <c r="B11" s="137"/>
      <c r="C11" s="134"/>
      <c r="D11" s="134"/>
      <c r="E11" s="134"/>
      <c r="F11" s="143"/>
      <c r="G11" s="134"/>
      <c r="H11" s="134"/>
      <c r="I11" s="134"/>
      <c r="J11" s="133"/>
    </row>
    <row r="12" spans="2:10" x14ac:dyDescent="0.3">
      <c r="B12" s="137"/>
      <c r="C12" s="134"/>
      <c r="D12" s="134"/>
      <c r="E12" s="134"/>
      <c r="F12" s="134"/>
      <c r="G12" s="134"/>
      <c r="H12" s="134"/>
      <c r="I12" s="134"/>
      <c r="J12" s="133"/>
    </row>
    <row r="13" spans="2:10" x14ac:dyDescent="0.3">
      <c r="B13" s="137"/>
      <c r="C13" s="134"/>
      <c r="D13" s="134"/>
      <c r="E13" s="134"/>
      <c r="F13" s="134"/>
      <c r="G13" s="134"/>
      <c r="H13" s="134"/>
      <c r="I13" s="134"/>
      <c r="J13" s="133"/>
    </row>
    <row r="14" spans="2:10" x14ac:dyDescent="0.3">
      <c r="B14" s="137"/>
      <c r="C14" s="134"/>
      <c r="D14" s="134"/>
      <c r="E14" s="134"/>
      <c r="F14" s="134"/>
      <c r="G14" s="134"/>
      <c r="H14" s="134"/>
      <c r="I14" s="134"/>
      <c r="J14" s="133"/>
    </row>
    <row r="15" spans="2:10" x14ac:dyDescent="0.3">
      <c r="B15" s="137"/>
      <c r="C15" s="134"/>
      <c r="D15" s="134"/>
      <c r="E15" s="134"/>
      <c r="F15" s="134"/>
      <c r="G15" s="134"/>
      <c r="H15" s="134"/>
      <c r="I15" s="134"/>
      <c r="J15" s="133"/>
    </row>
    <row r="16" spans="2:10" x14ac:dyDescent="0.3">
      <c r="B16" s="137"/>
      <c r="C16" s="134"/>
      <c r="D16" s="134"/>
      <c r="E16" s="134"/>
      <c r="F16" s="134"/>
      <c r="G16" s="134"/>
      <c r="H16" s="134"/>
      <c r="I16" s="134"/>
      <c r="J16" s="133"/>
    </row>
    <row r="17" spans="2:10" x14ac:dyDescent="0.3">
      <c r="B17" s="137"/>
      <c r="C17" s="134"/>
      <c r="D17" s="134"/>
      <c r="E17" s="134"/>
      <c r="F17" s="134"/>
      <c r="G17" s="134"/>
      <c r="H17" s="134"/>
      <c r="I17" s="134"/>
      <c r="J17" s="133"/>
    </row>
    <row r="18" spans="2:10" x14ac:dyDescent="0.3">
      <c r="B18" s="137"/>
      <c r="C18" s="134"/>
      <c r="D18" s="134"/>
      <c r="E18" s="134"/>
      <c r="F18" s="134"/>
      <c r="G18" s="134"/>
      <c r="H18" s="134"/>
      <c r="I18" s="134"/>
      <c r="J18" s="133"/>
    </row>
    <row r="19" spans="2:10" x14ac:dyDescent="0.3">
      <c r="B19" s="137"/>
      <c r="C19" s="134"/>
      <c r="D19" s="134"/>
      <c r="E19" s="134"/>
      <c r="F19" s="134"/>
      <c r="G19" s="134"/>
      <c r="H19" s="134"/>
      <c r="I19" s="134"/>
      <c r="J19" s="133"/>
    </row>
    <row r="20" spans="2:10" x14ac:dyDescent="0.3">
      <c r="B20" s="137"/>
      <c r="C20" s="134"/>
      <c r="D20" s="134"/>
      <c r="E20" s="134"/>
      <c r="F20" s="134"/>
      <c r="G20" s="134"/>
      <c r="H20" s="134"/>
      <c r="I20" s="134"/>
      <c r="J20" s="133"/>
    </row>
    <row r="21" spans="2:10" x14ac:dyDescent="0.3">
      <c r="B21" s="137"/>
      <c r="C21" s="134"/>
      <c r="D21" s="134"/>
      <c r="E21" s="134"/>
      <c r="F21" s="134"/>
      <c r="G21" s="134"/>
      <c r="H21" s="134"/>
      <c r="I21" s="134"/>
      <c r="J21" s="133"/>
    </row>
    <row r="22" spans="2:10" x14ac:dyDescent="0.3">
      <c r="B22" s="137"/>
      <c r="C22" s="134"/>
      <c r="D22" s="134"/>
      <c r="E22" s="134"/>
      <c r="F22" s="142" t="s">
        <v>1449</v>
      </c>
      <c r="G22" s="134"/>
      <c r="H22" s="134"/>
      <c r="I22" s="134"/>
      <c r="J22" s="133"/>
    </row>
    <row r="23" spans="2:10" x14ac:dyDescent="0.3">
      <c r="B23" s="137"/>
      <c r="C23" s="134"/>
      <c r="D23" s="134"/>
      <c r="E23" s="134"/>
      <c r="F23" s="139"/>
      <c r="G23" s="134"/>
      <c r="H23" s="134"/>
      <c r="I23" s="134"/>
      <c r="J23" s="133"/>
    </row>
    <row r="24" spans="2:10" x14ac:dyDescent="0.3">
      <c r="B24" s="137"/>
      <c r="C24" s="134"/>
      <c r="D24" s="141" t="s">
        <v>1448</v>
      </c>
      <c r="E24" s="140" t="s">
        <v>1439</v>
      </c>
      <c r="F24" s="140"/>
      <c r="G24" s="140"/>
      <c r="H24" s="140"/>
      <c r="I24" s="134"/>
      <c r="J24" s="133"/>
    </row>
    <row r="25" spans="2:10" x14ac:dyDescent="0.3">
      <c r="B25" s="137"/>
      <c r="C25" s="134"/>
      <c r="D25" s="134"/>
      <c r="H25" s="134"/>
      <c r="I25" s="134"/>
      <c r="J25" s="133"/>
    </row>
    <row r="26" spans="2:10" x14ac:dyDescent="0.3">
      <c r="B26" s="137"/>
      <c r="C26" s="134"/>
      <c r="D26" s="141" t="s">
        <v>1447</v>
      </c>
      <c r="E26" s="140"/>
      <c r="F26" s="140"/>
      <c r="G26" s="140"/>
      <c r="H26" s="140"/>
      <c r="I26" s="134"/>
      <c r="J26" s="133"/>
    </row>
    <row r="27" spans="2:10" x14ac:dyDescent="0.3">
      <c r="B27" s="137"/>
      <c r="C27" s="134"/>
      <c r="D27" s="138"/>
      <c r="E27" s="138"/>
      <c r="F27" s="138"/>
      <c r="G27" s="138"/>
      <c r="H27" s="138"/>
      <c r="I27" s="134"/>
      <c r="J27" s="133"/>
    </row>
    <row r="28" spans="2:10" x14ac:dyDescent="0.3">
      <c r="B28" s="137"/>
      <c r="C28" s="134"/>
      <c r="D28" s="141" t="s">
        <v>1446</v>
      </c>
      <c r="E28" s="140" t="s">
        <v>1439</v>
      </c>
      <c r="F28" s="140"/>
      <c r="G28" s="140"/>
      <c r="H28" s="140"/>
      <c r="I28" s="134"/>
      <c r="J28" s="133"/>
    </row>
    <row r="29" spans="2:10" x14ac:dyDescent="0.3">
      <c r="B29" s="137"/>
      <c r="C29" s="134"/>
      <c r="D29" s="138"/>
      <c r="E29" s="138"/>
      <c r="F29" s="138"/>
      <c r="G29" s="138"/>
      <c r="H29" s="138"/>
      <c r="I29" s="134"/>
      <c r="J29" s="133"/>
    </row>
    <row r="30" spans="2:10" x14ac:dyDescent="0.3">
      <c r="B30" s="137"/>
      <c r="C30" s="134"/>
      <c r="D30" s="141" t="s">
        <v>1445</v>
      </c>
      <c r="E30" s="140" t="s">
        <v>1439</v>
      </c>
      <c r="F30" s="140"/>
      <c r="G30" s="140"/>
      <c r="H30" s="140"/>
      <c r="I30" s="134"/>
      <c r="J30" s="133"/>
    </row>
    <row r="31" spans="2:10" x14ac:dyDescent="0.3">
      <c r="B31" s="137"/>
      <c r="C31" s="134"/>
      <c r="D31" s="138"/>
      <c r="E31" s="138"/>
      <c r="F31" s="138"/>
      <c r="G31" s="138"/>
      <c r="H31" s="138"/>
      <c r="I31" s="134"/>
      <c r="J31" s="133"/>
    </row>
    <row r="32" spans="2:10" x14ac:dyDescent="0.3">
      <c r="B32" s="137"/>
      <c r="C32" s="134"/>
      <c r="D32" s="141" t="s">
        <v>1444</v>
      </c>
      <c r="E32" s="140" t="s">
        <v>1439</v>
      </c>
      <c r="F32" s="140"/>
      <c r="G32" s="140"/>
      <c r="H32" s="140"/>
      <c r="I32" s="134"/>
      <c r="J32" s="133"/>
    </row>
    <row r="33" spans="2:10" x14ac:dyDescent="0.3">
      <c r="B33" s="137"/>
      <c r="C33" s="134"/>
      <c r="I33" s="134"/>
      <c r="J33" s="133"/>
    </row>
    <row r="34" spans="2:10" x14ac:dyDescent="0.3">
      <c r="B34" s="137"/>
      <c r="C34" s="134"/>
      <c r="D34" s="141" t="s">
        <v>1443</v>
      </c>
      <c r="E34" s="140" t="s">
        <v>1439</v>
      </c>
      <c r="F34" s="140"/>
      <c r="G34" s="140"/>
      <c r="H34" s="140"/>
      <c r="I34" s="134"/>
      <c r="J34" s="133"/>
    </row>
    <row r="35" spans="2:10" x14ac:dyDescent="0.3">
      <c r="B35" s="137"/>
      <c r="C35" s="134"/>
      <c r="D35" s="134"/>
      <c r="E35" s="134"/>
      <c r="F35" s="134"/>
      <c r="G35" s="134"/>
      <c r="H35" s="134"/>
      <c r="I35" s="134"/>
      <c r="J35" s="133"/>
    </row>
    <row r="36" spans="2:10" x14ac:dyDescent="0.3">
      <c r="B36" s="137"/>
      <c r="C36" s="134"/>
      <c r="D36" s="136" t="s">
        <v>1442</v>
      </c>
      <c r="E36" s="135"/>
      <c r="F36" s="135"/>
      <c r="G36" s="135"/>
      <c r="H36" s="135"/>
      <c r="I36" s="134"/>
      <c r="J36" s="133"/>
    </row>
    <row r="37" spans="2:10" x14ac:dyDescent="0.3">
      <c r="B37" s="137"/>
      <c r="C37" s="134"/>
      <c r="D37" s="134"/>
      <c r="E37" s="134"/>
      <c r="F37" s="139"/>
      <c r="G37" s="134"/>
      <c r="H37" s="134"/>
      <c r="I37" s="134"/>
      <c r="J37" s="133"/>
    </row>
    <row r="38" spans="2:10" x14ac:dyDescent="0.3">
      <c r="B38" s="137"/>
      <c r="C38" s="134"/>
      <c r="D38" s="136" t="s">
        <v>1441</v>
      </c>
      <c r="E38" s="135"/>
      <c r="F38" s="135"/>
      <c r="G38" s="135"/>
      <c r="H38" s="135"/>
      <c r="I38" s="134"/>
      <c r="J38" s="133"/>
    </row>
    <row r="39" spans="2:10" x14ac:dyDescent="0.3">
      <c r="B39" s="137"/>
      <c r="C39" s="134"/>
      <c r="I39" s="134"/>
      <c r="J39" s="133"/>
    </row>
    <row r="40" spans="2:10" x14ac:dyDescent="0.3">
      <c r="B40" s="137"/>
      <c r="C40" s="134"/>
      <c r="D40" s="136" t="s">
        <v>1440</v>
      </c>
      <c r="E40" s="135" t="s">
        <v>1439</v>
      </c>
      <c r="F40" s="135"/>
      <c r="G40" s="135"/>
      <c r="H40" s="135"/>
      <c r="I40" s="134"/>
      <c r="J40" s="133"/>
    </row>
    <row r="41" spans="2:10" x14ac:dyDescent="0.3">
      <c r="B41" s="137"/>
      <c r="C41" s="134"/>
      <c r="D41" s="134"/>
      <c r="E41" s="138"/>
      <c r="F41" s="138"/>
      <c r="G41" s="138"/>
      <c r="H41" s="138"/>
      <c r="I41" s="134"/>
      <c r="J41" s="133"/>
    </row>
    <row r="42" spans="2:10" x14ac:dyDescent="0.3">
      <c r="B42" s="137"/>
      <c r="C42" s="134"/>
      <c r="D42" s="136" t="s">
        <v>1438</v>
      </c>
      <c r="E42" s="135"/>
      <c r="F42" s="135"/>
      <c r="G42" s="135"/>
      <c r="H42" s="135"/>
      <c r="I42" s="134"/>
      <c r="J42" s="133"/>
    </row>
    <row r="43" spans="2:10" ht="15" thickBot="1" x14ac:dyDescent="0.35">
      <c r="B43" s="132"/>
      <c r="C43" s="131"/>
      <c r="D43" s="131"/>
      <c r="E43" s="131"/>
      <c r="F43" s="131"/>
      <c r="G43" s="131"/>
      <c r="H43" s="131"/>
      <c r="I43" s="131"/>
      <c r="J43" s="130"/>
    </row>
  </sheetData>
  <mergeCells count="11">
    <mergeCell ref="D6:H6"/>
    <mergeCell ref="D24:H24"/>
    <mergeCell ref="D26:H26"/>
    <mergeCell ref="D28:H28"/>
    <mergeCell ref="D30:H30"/>
    <mergeCell ref="D34:H34"/>
    <mergeCell ref="D36:H36"/>
    <mergeCell ref="D38:H38"/>
    <mergeCell ref="D40:H40"/>
    <mergeCell ref="D42:H42"/>
    <mergeCell ref="D32:H32"/>
  </mergeCells>
  <hyperlinks>
    <hyperlink ref="D24:H24" location="'A. HTT General'!A1" display="Tab A: HTT General" xr:uid="{7F03A05E-5F05-4F65-90EE-05814DE42BB5}"/>
    <hyperlink ref="D26:H26" location="'B1. HTT Mortgage Assets'!A1" display="Worksheet B1: HTT Mortgage Assets" xr:uid="{5DEE3404-E15B-459B-9FA7-48FE5B95857C}"/>
    <hyperlink ref="D28:H28" location="'B2. HTT Public Sector Assets'!A1" display="Worksheet C: HTT Public Sector Assets" xr:uid="{4BE13126-272A-4D7B-87D1-6B99CD8A340C}"/>
    <hyperlink ref="D32:H32" location="'C. HTT Harmonised Glossary'!A1" display="Worksheet C: HTT Harmonised Glossary" xr:uid="{62F68F91-8291-41A9-B846-8C38B0A19FFE}"/>
    <hyperlink ref="D30:H30" location="'B3. HTT Shipping Assets'!A1" display="Worksheet B3: HTT Shipping Assets" xr:uid="{A0EBC974-4FD8-47A0-9239-D3C0F45F867F}"/>
    <hyperlink ref="D34:H34" location="Disclaimer!A1" display="Disclaimer" xr:uid="{26146F79-31C2-48CF-A293-FAF0216868D5}"/>
    <hyperlink ref="D40:H40" location="'F1. Sustainable M data'!A1" display="Worksheet F1: Sustainable M data" xr:uid="{5CDE0525-677C-4FF4-8D5D-DF90E1D6C1F0}"/>
    <hyperlink ref="D42:H42" location="'G1. Crisis M Payment Holidays'!A1" display="Worksheet G1. Crisis M Payment Holidays" xr:uid="{486F5A28-1D18-40C1-9432-955211EAA957}"/>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&amp;R_x000D_&amp;1#&amp;"Calibri"&amp;10&amp;K0078D7 Classification : 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0E29E-1A9C-4732-84BE-1484BBC312BF}">
  <sheetPr>
    <tabColor theme="9" tint="-0.249977111117893"/>
  </sheetPr>
  <dimension ref="A1:H413"/>
  <sheetViews>
    <sheetView view="pageBreakPreview" zoomScale="60" zoomScaleNormal="85" workbookViewId="0">
      <selection activeCell="N10" sqref="N10"/>
    </sheetView>
  </sheetViews>
  <sheetFormatPr defaultColWidth="8.88671875" defaultRowHeight="14.4" outlineLevelRow="1" x14ac:dyDescent="0.25"/>
  <cols>
    <col min="1" max="1" width="13.33203125" style="153" customWidth="1"/>
    <col min="2" max="2" width="60.6640625" style="153" customWidth="1"/>
    <col min="3" max="3" width="39.109375" style="153" bestFit="1" customWidth="1"/>
    <col min="4" max="4" width="35.109375" style="153" bestFit="1" customWidth="1"/>
    <col min="5" max="5" width="6.6640625" style="153" customWidth="1"/>
    <col min="6" max="6" width="41.6640625" style="153" customWidth="1"/>
    <col min="7" max="7" width="41.6640625" style="152" customWidth="1"/>
    <col min="8" max="8" width="25.6640625" style="152" customWidth="1"/>
    <col min="9" max="16384" width="8.88671875" style="151"/>
  </cols>
  <sheetData>
    <row r="1" spans="1:7" ht="31.2" x14ac:dyDescent="0.25">
      <c r="A1" s="235" t="s">
        <v>1518</v>
      </c>
      <c r="B1" s="235"/>
      <c r="C1" s="152"/>
      <c r="D1" s="152"/>
      <c r="E1" s="152"/>
      <c r="F1" s="234" t="s">
        <v>1517</v>
      </c>
    </row>
    <row r="2" spans="1:7" thickBot="1" x14ac:dyDescent="0.3">
      <c r="A2" s="152"/>
      <c r="B2" s="233"/>
      <c r="C2" s="233"/>
      <c r="D2" s="152"/>
      <c r="E2" s="152"/>
      <c r="F2" s="152"/>
    </row>
    <row r="3" spans="1:7" ht="18.600000000000001" thickBot="1" x14ac:dyDescent="0.3">
      <c r="A3" s="230"/>
      <c r="B3" s="232" t="s">
        <v>0</v>
      </c>
      <c r="C3" s="231" t="s">
        <v>1</v>
      </c>
      <c r="D3" s="230"/>
      <c r="E3" s="230"/>
      <c r="F3" s="152"/>
      <c r="G3" s="230"/>
    </row>
    <row r="4" spans="1:7" ht="15" thickBot="1" x14ac:dyDescent="0.3"/>
    <row r="5" spans="1:7" ht="18" x14ac:dyDescent="0.25">
      <c r="A5" s="228"/>
      <c r="B5" s="229" t="s">
        <v>2</v>
      </c>
      <c r="C5" s="228"/>
      <c r="E5" s="196"/>
      <c r="F5" s="196"/>
    </row>
    <row r="6" spans="1:7" x14ac:dyDescent="0.25">
      <c r="B6" s="226" t="s">
        <v>3</v>
      </c>
      <c r="C6" s="196"/>
      <c r="D6" s="196"/>
    </row>
    <row r="7" spans="1:7" x14ac:dyDescent="0.25">
      <c r="B7" s="227" t="s">
        <v>1506</v>
      </c>
      <c r="C7" s="196"/>
      <c r="D7" s="196"/>
    </row>
    <row r="8" spans="1:7" x14ac:dyDescent="0.25">
      <c r="B8" s="227" t="s">
        <v>4</v>
      </c>
      <c r="C8" s="196"/>
      <c r="D8" s="196"/>
      <c r="F8" s="153" t="s">
        <v>1516</v>
      </c>
    </row>
    <row r="9" spans="1:7" x14ac:dyDescent="0.25">
      <c r="B9" s="226" t="s">
        <v>1515</v>
      </c>
    </row>
    <row r="10" spans="1:7" x14ac:dyDescent="0.25">
      <c r="B10" s="226" t="s">
        <v>400</v>
      </c>
    </row>
    <row r="11" spans="1:7" ht="15" thickBot="1" x14ac:dyDescent="0.3">
      <c r="B11" s="225" t="s">
        <v>411</v>
      </c>
    </row>
    <row r="12" spans="1:7" x14ac:dyDescent="0.25">
      <c r="B12" s="224"/>
    </row>
    <row r="13" spans="1:7" ht="36" x14ac:dyDescent="0.25">
      <c r="A13" s="162" t="s">
        <v>5</v>
      </c>
      <c r="B13" s="162" t="s">
        <v>3</v>
      </c>
      <c r="C13" s="161"/>
      <c r="D13" s="161"/>
      <c r="E13" s="161"/>
      <c r="F13" s="161"/>
      <c r="G13" s="160"/>
    </row>
    <row r="14" spans="1:7" x14ac:dyDescent="0.25">
      <c r="A14" s="153" t="s">
        <v>6</v>
      </c>
      <c r="B14" s="197" t="s">
        <v>7</v>
      </c>
      <c r="C14" s="153" t="s">
        <v>8</v>
      </c>
      <c r="E14" s="196"/>
      <c r="F14" s="196"/>
    </row>
    <row r="15" spans="1:7" x14ac:dyDescent="0.25">
      <c r="A15" s="153" t="s">
        <v>9</v>
      </c>
      <c r="B15" s="197" t="s">
        <v>10</v>
      </c>
      <c r="C15" s="221" t="s">
        <v>11</v>
      </c>
      <c r="E15" s="196"/>
      <c r="F15" s="196"/>
    </row>
    <row r="16" spans="1:7" x14ac:dyDescent="0.25">
      <c r="A16" s="153" t="s">
        <v>12</v>
      </c>
      <c r="B16" s="197" t="s">
        <v>13</v>
      </c>
      <c r="C16" s="221" t="s">
        <v>1514</v>
      </c>
      <c r="E16" s="196"/>
      <c r="F16" s="196"/>
    </row>
    <row r="17" spans="1:7" ht="28.8" x14ac:dyDescent="0.25">
      <c r="A17" s="153" t="s">
        <v>14</v>
      </c>
      <c r="B17" s="197" t="s">
        <v>15</v>
      </c>
      <c r="C17" s="221" t="s">
        <v>16</v>
      </c>
      <c r="E17" s="196"/>
      <c r="F17" s="196"/>
    </row>
    <row r="18" spans="1:7" outlineLevel="1" x14ac:dyDescent="0.25">
      <c r="A18" s="153" t="s">
        <v>17</v>
      </c>
      <c r="B18" s="197" t="s">
        <v>18</v>
      </c>
      <c r="C18" s="223">
        <v>46022</v>
      </c>
      <c r="E18" s="196"/>
      <c r="F18" s="196"/>
    </row>
    <row r="19" spans="1:7" outlineLevel="1" x14ac:dyDescent="0.25">
      <c r="A19" s="153" t="s">
        <v>1513</v>
      </c>
      <c r="B19" s="197" t="s">
        <v>1512</v>
      </c>
      <c r="E19" s="196"/>
      <c r="F19" s="196"/>
    </row>
    <row r="20" spans="1:7" outlineLevel="1" x14ac:dyDescent="0.25">
      <c r="A20" s="153" t="s">
        <v>19</v>
      </c>
      <c r="B20" s="155" t="s">
        <v>1511</v>
      </c>
      <c r="E20" s="196"/>
      <c r="F20" s="196"/>
    </row>
    <row r="21" spans="1:7" outlineLevel="1" x14ac:dyDescent="0.25">
      <c r="A21" s="153" t="s">
        <v>1510</v>
      </c>
      <c r="B21" s="155" t="s">
        <v>1509</v>
      </c>
      <c r="E21" s="196"/>
      <c r="F21" s="196"/>
    </row>
    <row r="22" spans="1:7" outlineLevel="1" x14ac:dyDescent="0.25">
      <c r="A22" s="153" t="s">
        <v>20</v>
      </c>
      <c r="B22" s="155"/>
      <c r="E22" s="196"/>
      <c r="F22" s="196"/>
    </row>
    <row r="23" spans="1:7" outlineLevel="1" x14ac:dyDescent="0.25">
      <c r="A23" s="153" t="s">
        <v>21</v>
      </c>
      <c r="B23" s="155"/>
      <c r="E23" s="196"/>
      <c r="F23" s="196"/>
    </row>
    <row r="24" spans="1:7" outlineLevel="1" x14ac:dyDescent="0.25">
      <c r="A24" s="153" t="s">
        <v>1508</v>
      </c>
      <c r="B24" s="155"/>
      <c r="E24" s="196"/>
      <c r="F24" s="196"/>
    </row>
    <row r="25" spans="1:7" outlineLevel="1" x14ac:dyDescent="0.25">
      <c r="A25" s="153" t="s">
        <v>1507</v>
      </c>
      <c r="B25" s="155"/>
      <c r="E25" s="196"/>
      <c r="F25" s="196"/>
    </row>
    <row r="26" spans="1:7" ht="18" x14ac:dyDescent="0.25">
      <c r="A26" s="161"/>
      <c r="B26" s="162" t="s">
        <v>1506</v>
      </c>
      <c r="C26" s="161"/>
      <c r="D26" s="161"/>
      <c r="E26" s="161"/>
      <c r="F26" s="161"/>
      <c r="G26" s="160"/>
    </row>
    <row r="27" spans="1:7" x14ac:dyDescent="0.25">
      <c r="A27" s="153" t="s">
        <v>22</v>
      </c>
      <c r="B27" s="220" t="s">
        <v>1505</v>
      </c>
      <c r="C27" s="221" t="s">
        <v>23</v>
      </c>
      <c r="D27" s="176"/>
      <c r="E27" s="176"/>
      <c r="F27" s="176"/>
    </row>
    <row r="28" spans="1:7" x14ac:dyDescent="0.25">
      <c r="A28" s="153" t="s">
        <v>24</v>
      </c>
      <c r="B28" s="222" t="s">
        <v>1504</v>
      </c>
      <c r="C28" s="221" t="s">
        <v>23</v>
      </c>
      <c r="D28" s="176"/>
      <c r="E28" s="176"/>
      <c r="F28" s="176"/>
    </row>
    <row r="29" spans="1:7" x14ac:dyDescent="0.25">
      <c r="A29" s="153" t="s">
        <v>25</v>
      </c>
      <c r="B29" s="220" t="s">
        <v>26</v>
      </c>
      <c r="C29" s="221" t="s">
        <v>23</v>
      </c>
      <c r="E29" s="176"/>
      <c r="F29" s="176"/>
    </row>
    <row r="30" spans="1:7" outlineLevel="1" x14ac:dyDescent="0.25">
      <c r="A30" s="153" t="s">
        <v>27</v>
      </c>
      <c r="B30" s="220" t="s">
        <v>28</v>
      </c>
      <c r="C30" s="221" t="s">
        <v>29</v>
      </c>
      <c r="E30" s="176"/>
      <c r="F30" s="176"/>
    </row>
    <row r="31" spans="1:7" outlineLevel="1" x14ac:dyDescent="0.25">
      <c r="A31" s="153" t="s">
        <v>30</v>
      </c>
      <c r="B31" s="220"/>
      <c r="E31" s="176"/>
      <c r="F31" s="176"/>
    </row>
    <row r="32" spans="1:7" outlineLevel="1" x14ac:dyDescent="0.25">
      <c r="A32" s="153" t="s">
        <v>31</v>
      </c>
      <c r="B32" s="220"/>
      <c r="E32" s="176"/>
      <c r="F32" s="176"/>
    </row>
    <row r="33" spans="1:8" outlineLevel="1" x14ac:dyDescent="0.25">
      <c r="A33" s="153" t="s">
        <v>32</v>
      </c>
      <c r="B33" s="220"/>
      <c r="E33" s="176"/>
      <c r="F33" s="176"/>
    </row>
    <row r="34" spans="1:8" outlineLevel="1" x14ac:dyDescent="0.25">
      <c r="A34" s="153" t="s">
        <v>33</v>
      </c>
      <c r="B34" s="220"/>
      <c r="E34" s="176"/>
      <c r="F34" s="176"/>
    </row>
    <row r="35" spans="1:8" outlineLevel="1" x14ac:dyDescent="0.25">
      <c r="A35" s="153" t="s">
        <v>1503</v>
      </c>
      <c r="B35" s="219"/>
      <c r="E35" s="176"/>
      <c r="F35" s="176"/>
    </row>
    <row r="36" spans="1:8" ht="18" x14ac:dyDescent="0.25">
      <c r="A36" s="162"/>
      <c r="B36" s="162" t="s">
        <v>4</v>
      </c>
      <c r="C36" s="162"/>
      <c r="D36" s="161"/>
      <c r="E36" s="161"/>
      <c r="F36" s="161"/>
      <c r="G36" s="160"/>
    </row>
    <row r="37" spans="1:8" ht="15" customHeight="1" x14ac:dyDescent="0.25">
      <c r="A37" s="158"/>
      <c r="B37" s="159" t="s">
        <v>34</v>
      </c>
      <c r="C37" s="158" t="s">
        <v>58</v>
      </c>
      <c r="D37" s="157"/>
      <c r="E37" s="157"/>
      <c r="F37" s="157"/>
      <c r="G37" s="156"/>
    </row>
    <row r="38" spans="1:8" x14ac:dyDescent="0.25">
      <c r="A38" s="153" t="s">
        <v>35</v>
      </c>
      <c r="B38" s="176" t="s">
        <v>1502</v>
      </c>
      <c r="C38" s="165">
        <v>21396.8878726205</v>
      </c>
      <c r="F38" s="176"/>
    </row>
    <row r="39" spans="1:8" x14ac:dyDescent="0.25">
      <c r="A39" s="153" t="s">
        <v>36</v>
      </c>
      <c r="B39" s="176" t="s">
        <v>37</v>
      </c>
      <c r="C39" s="165">
        <v>16500</v>
      </c>
      <c r="F39" s="176"/>
      <c r="H39" s="151"/>
    </row>
    <row r="40" spans="1:8" outlineLevel="1" x14ac:dyDescent="0.25">
      <c r="A40" s="153" t="s">
        <v>38</v>
      </c>
      <c r="B40" s="164" t="s">
        <v>39</v>
      </c>
      <c r="C40" s="165">
        <v>20958.5284504624</v>
      </c>
      <c r="F40" s="176"/>
      <c r="H40" s="151"/>
    </row>
    <row r="41" spans="1:8" outlineLevel="1" x14ac:dyDescent="0.25">
      <c r="A41" s="153" t="s">
        <v>40</v>
      </c>
      <c r="B41" s="164" t="s">
        <v>41</v>
      </c>
      <c r="C41" s="165">
        <v>16423.354630000002</v>
      </c>
      <c r="F41" s="176"/>
      <c r="H41" s="151"/>
    </row>
    <row r="42" spans="1:8" outlineLevel="1" x14ac:dyDescent="0.25">
      <c r="A42" s="153" t="s">
        <v>42</v>
      </c>
      <c r="B42" s="164"/>
      <c r="C42" s="182"/>
      <c r="F42" s="176"/>
      <c r="H42" s="151"/>
    </row>
    <row r="43" spans="1:8" outlineLevel="1" x14ac:dyDescent="0.25">
      <c r="A43" s="152" t="s">
        <v>1501</v>
      </c>
      <c r="B43" s="176"/>
      <c r="F43" s="176"/>
      <c r="H43" s="151"/>
    </row>
    <row r="44" spans="1:8" ht="15" customHeight="1" x14ac:dyDescent="0.25">
      <c r="A44" s="158"/>
      <c r="B44" s="158" t="s">
        <v>1500</v>
      </c>
      <c r="C44" s="158" t="s">
        <v>43</v>
      </c>
      <c r="D44" s="158" t="s">
        <v>44</v>
      </c>
      <c r="E44" s="158"/>
      <c r="F44" s="158" t="s">
        <v>45</v>
      </c>
      <c r="G44" s="158" t="s">
        <v>46</v>
      </c>
      <c r="H44" s="151"/>
    </row>
    <row r="45" spans="1:8" x14ac:dyDescent="0.25">
      <c r="A45" s="153" t="s">
        <v>47</v>
      </c>
      <c r="B45" s="176" t="s">
        <v>48</v>
      </c>
      <c r="C45" s="218">
        <v>0.05</v>
      </c>
      <c r="D45" s="183">
        <f>IF(OR(C38="[For completion]",C39="[For completion]"),"Please complete G.3.1.1 and G.3.1.2",(C38/C39-1-MAX(C45,F45)))</f>
        <v>0.24678108318912134</v>
      </c>
      <c r="E45" s="203"/>
      <c r="F45" s="203">
        <v>0.05</v>
      </c>
      <c r="G45" s="153" t="s">
        <v>49</v>
      </c>
      <c r="H45" s="151"/>
    </row>
    <row r="46" spans="1:8" outlineLevel="1" x14ac:dyDescent="0.25">
      <c r="C46" s="203"/>
      <c r="D46" s="203"/>
      <c r="E46" s="203"/>
      <c r="F46" s="203"/>
      <c r="G46" s="170"/>
      <c r="H46" s="151"/>
    </row>
    <row r="47" spans="1:8" outlineLevel="1" x14ac:dyDescent="0.25">
      <c r="A47" s="217" t="s">
        <v>50</v>
      </c>
      <c r="B47" s="217" t="s">
        <v>51</v>
      </c>
      <c r="C47" s="216">
        <f>IF(OR(C38="[For completion]",C39="[For completion]"),"", C38-C39)</f>
        <v>4896.8878726205003</v>
      </c>
      <c r="D47" s="203"/>
      <c r="E47" s="203"/>
      <c r="F47" s="203"/>
      <c r="G47" s="170"/>
      <c r="H47" s="151"/>
    </row>
    <row r="48" spans="1:8" outlineLevel="1" x14ac:dyDescent="0.25">
      <c r="A48" s="153" t="s">
        <v>52</v>
      </c>
      <c r="C48" s="170"/>
      <c r="D48" s="170"/>
      <c r="E48" s="170"/>
      <c r="F48" s="170"/>
      <c r="G48" s="170"/>
      <c r="H48" s="151"/>
    </row>
    <row r="49" spans="1:8" outlineLevel="1" x14ac:dyDescent="0.25">
      <c r="A49" s="153" t="s">
        <v>53</v>
      </c>
      <c r="B49" s="155" t="s">
        <v>54</v>
      </c>
      <c r="C49" s="170"/>
      <c r="D49" s="215">
        <v>0.248413524460077</v>
      </c>
      <c r="E49" s="170"/>
      <c r="F49" s="170"/>
      <c r="G49" s="170"/>
      <c r="H49" s="151"/>
    </row>
    <row r="50" spans="1:8" outlineLevel="1" x14ac:dyDescent="0.25">
      <c r="A50" s="153" t="s">
        <v>55</v>
      </c>
      <c r="B50" s="155" t="s">
        <v>56</v>
      </c>
      <c r="C50" s="170"/>
      <c r="D50" s="215">
        <v>0.27614174586342599</v>
      </c>
      <c r="E50" s="170"/>
      <c r="F50" s="170"/>
      <c r="G50" s="170"/>
      <c r="H50" s="151"/>
    </row>
    <row r="51" spans="1:8" outlineLevel="1" x14ac:dyDescent="0.25">
      <c r="A51" s="153" t="s">
        <v>57</v>
      </c>
      <c r="B51" s="155"/>
      <c r="C51" s="170"/>
      <c r="D51" s="170"/>
      <c r="E51" s="170"/>
      <c r="F51" s="170"/>
      <c r="G51" s="170"/>
      <c r="H51" s="151"/>
    </row>
    <row r="52" spans="1:8" ht="15" customHeight="1" x14ac:dyDescent="0.25">
      <c r="A52" s="158"/>
      <c r="B52" s="159" t="s">
        <v>1499</v>
      </c>
      <c r="C52" s="158" t="s">
        <v>58</v>
      </c>
      <c r="D52" s="158"/>
      <c r="E52" s="157"/>
      <c r="F52" s="156" t="s">
        <v>292</v>
      </c>
      <c r="G52" s="156"/>
      <c r="H52" s="151"/>
    </row>
    <row r="53" spans="1:8" x14ac:dyDescent="0.25">
      <c r="A53" s="153" t="s">
        <v>59</v>
      </c>
      <c r="B53" s="176" t="s">
        <v>60</v>
      </c>
      <c r="C53" s="165">
        <v>21396.8878726205</v>
      </c>
      <c r="E53" s="191"/>
      <c r="F53" s="185">
        <f>IF($C$58=0,"",IF(C53="[for completion]","",C53/$C$58))</f>
        <v>0.95115302711802341</v>
      </c>
      <c r="G53" s="185"/>
      <c r="H53" s="151"/>
    </row>
    <row r="54" spans="1:8" x14ac:dyDescent="0.25">
      <c r="A54" s="153" t="s">
        <v>61</v>
      </c>
      <c r="B54" s="176" t="s">
        <v>62</v>
      </c>
      <c r="C54" s="165" t="s">
        <v>63</v>
      </c>
      <c r="E54" s="191"/>
      <c r="F54" s="214">
        <v>0</v>
      </c>
      <c r="G54" s="185"/>
      <c r="H54" s="151"/>
    </row>
    <row r="55" spans="1:8" x14ac:dyDescent="0.25">
      <c r="A55" s="153" t="s">
        <v>64</v>
      </c>
      <c r="B55" s="176" t="s">
        <v>65</v>
      </c>
      <c r="C55" s="165" t="s">
        <v>63</v>
      </c>
      <c r="E55" s="191"/>
      <c r="F55" s="214">
        <v>0</v>
      </c>
      <c r="G55" s="185"/>
      <c r="H55" s="151"/>
    </row>
    <row r="56" spans="1:8" x14ac:dyDescent="0.25">
      <c r="A56" s="153" t="s">
        <v>66</v>
      </c>
      <c r="B56" s="176" t="s">
        <v>67</v>
      </c>
      <c r="C56" s="165">
        <v>191.5</v>
      </c>
      <c r="E56" s="191"/>
      <c r="F56" s="185">
        <f>IF($C$58=0,"",IF(C56="[for completion]","",C56/$C$58))</f>
        <v>8.5127241764058406E-3</v>
      </c>
      <c r="G56" s="185"/>
      <c r="H56" s="151"/>
    </row>
    <row r="57" spans="1:8" x14ac:dyDescent="0.25">
      <c r="A57" s="153" t="s">
        <v>68</v>
      </c>
      <c r="B57" s="153" t="s">
        <v>69</v>
      </c>
      <c r="C57" s="165">
        <v>907.34863095000003</v>
      </c>
      <c r="E57" s="191"/>
      <c r="F57" s="185">
        <f>IF($C$58=0,"",IF(C57="[for completion]","",C57/$C$58))</f>
        <v>4.0334248705570792E-2</v>
      </c>
      <c r="G57" s="185"/>
      <c r="H57" s="151"/>
    </row>
    <row r="58" spans="1:8" x14ac:dyDescent="0.25">
      <c r="A58" s="153" t="s">
        <v>70</v>
      </c>
      <c r="B58" s="190" t="s">
        <v>71</v>
      </c>
      <c r="C58" s="177">
        <f>SUM(C53:C57)</f>
        <v>22495.736503570501</v>
      </c>
      <c r="D58" s="191"/>
      <c r="E58" s="191"/>
      <c r="F58" s="189">
        <f>SUM(F53:F57)</f>
        <v>1</v>
      </c>
      <c r="G58" s="185"/>
      <c r="H58" s="151"/>
    </row>
    <row r="59" spans="1:8" outlineLevel="1" x14ac:dyDescent="0.25">
      <c r="A59" s="153" t="s">
        <v>72</v>
      </c>
      <c r="B59" s="154"/>
      <c r="C59" s="182"/>
      <c r="E59" s="191"/>
      <c r="F59" s="180"/>
      <c r="G59" s="185"/>
      <c r="H59" s="151"/>
    </row>
    <row r="60" spans="1:8" outlineLevel="1" x14ac:dyDescent="0.25">
      <c r="A60" s="153" t="s">
        <v>73</v>
      </c>
      <c r="B60" s="154"/>
      <c r="C60" s="182"/>
      <c r="E60" s="191"/>
      <c r="F60" s="180"/>
      <c r="G60" s="185"/>
      <c r="H60" s="151"/>
    </row>
    <row r="61" spans="1:8" outlineLevel="1" x14ac:dyDescent="0.25">
      <c r="A61" s="153" t="s">
        <v>74</v>
      </c>
      <c r="B61" s="154"/>
      <c r="C61" s="182"/>
      <c r="E61" s="191"/>
      <c r="F61" s="180"/>
      <c r="G61" s="185"/>
      <c r="H61" s="151"/>
    </row>
    <row r="62" spans="1:8" outlineLevel="1" x14ac:dyDescent="0.25">
      <c r="A62" s="153" t="s">
        <v>75</v>
      </c>
      <c r="B62" s="154"/>
      <c r="C62" s="182"/>
      <c r="E62" s="191"/>
      <c r="F62" s="180"/>
      <c r="G62" s="185"/>
      <c r="H62" s="151"/>
    </row>
    <row r="63" spans="1:8" outlineLevel="1" x14ac:dyDescent="0.25">
      <c r="A63" s="153" t="s">
        <v>76</v>
      </c>
      <c r="B63" s="154"/>
      <c r="C63" s="182"/>
      <c r="E63" s="191"/>
      <c r="F63" s="180"/>
      <c r="G63" s="185"/>
      <c r="H63" s="151"/>
    </row>
    <row r="64" spans="1:8" outlineLevel="1" x14ac:dyDescent="0.25">
      <c r="A64" s="153" t="s">
        <v>77</v>
      </c>
      <c r="B64" s="154"/>
      <c r="C64" s="213"/>
      <c r="D64" s="151"/>
      <c r="E64" s="151"/>
      <c r="F64" s="180"/>
      <c r="G64" s="187"/>
      <c r="H64" s="151"/>
    </row>
    <row r="65" spans="1:8" ht="15" customHeight="1" x14ac:dyDescent="0.25">
      <c r="A65" s="158"/>
      <c r="B65" s="159" t="s">
        <v>78</v>
      </c>
      <c r="C65" s="202" t="s">
        <v>1498</v>
      </c>
      <c r="D65" s="202" t="s">
        <v>1497</v>
      </c>
      <c r="E65" s="157"/>
      <c r="F65" s="156" t="s">
        <v>79</v>
      </c>
      <c r="G65" s="156" t="s">
        <v>80</v>
      </c>
      <c r="H65" s="151"/>
    </row>
    <row r="66" spans="1:8" x14ac:dyDescent="0.25">
      <c r="A66" s="153" t="s">
        <v>81</v>
      </c>
      <c r="B66" s="176" t="s">
        <v>1496</v>
      </c>
      <c r="C66" s="165">
        <v>8.1342977622625305</v>
      </c>
      <c r="D66" s="165" t="s">
        <v>49</v>
      </c>
      <c r="E66" s="197"/>
      <c r="F66" s="212"/>
      <c r="G66" s="211"/>
      <c r="H66" s="151"/>
    </row>
    <row r="67" spans="1:8" x14ac:dyDescent="0.25">
      <c r="B67" s="176"/>
      <c r="E67" s="197"/>
      <c r="F67" s="212"/>
      <c r="G67" s="211"/>
      <c r="H67" s="151"/>
    </row>
    <row r="68" spans="1:8" x14ac:dyDescent="0.25">
      <c r="B68" s="176" t="s">
        <v>83</v>
      </c>
      <c r="C68" s="197"/>
      <c r="D68" s="197"/>
      <c r="E68" s="197"/>
      <c r="F68" s="211"/>
      <c r="G68" s="211"/>
      <c r="H68" s="151"/>
    </row>
    <row r="69" spans="1:8" x14ac:dyDescent="0.25">
      <c r="B69" s="176" t="s">
        <v>84</v>
      </c>
      <c r="E69" s="197"/>
      <c r="F69" s="211"/>
      <c r="G69" s="211"/>
      <c r="H69" s="151"/>
    </row>
    <row r="70" spans="1:8" x14ac:dyDescent="0.25">
      <c r="A70" s="153" t="s">
        <v>85</v>
      </c>
      <c r="B70" s="186" t="s">
        <v>113</v>
      </c>
      <c r="C70" s="165">
        <v>430.74946503999598</v>
      </c>
      <c r="D70" s="165" t="s">
        <v>49</v>
      </c>
      <c r="E70" s="186"/>
      <c r="F70" s="185">
        <f>IF($C$77=0,"",IF(C70="[for completion]","",C70/$C$77))</f>
        <v>2.0131407315135543E-2</v>
      </c>
      <c r="G70" s="180" t="str">
        <f>IF($D$77=0,"",IF(D70="[Mark as ND1 if not relevant]","",D70/$D$77))</f>
        <v/>
      </c>
      <c r="H70" s="151"/>
    </row>
    <row r="71" spans="1:8" x14ac:dyDescent="0.25">
      <c r="A71" s="153" t="s">
        <v>86</v>
      </c>
      <c r="B71" s="186" t="s">
        <v>115</v>
      </c>
      <c r="C71" s="165">
        <v>547.02476629999796</v>
      </c>
      <c r="D71" s="165" t="s">
        <v>49</v>
      </c>
      <c r="E71" s="186"/>
      <c r="F71" s="185">
        <f>IF($C$77=0,"",IF(C71="[for completion]","",C71/$C$77))</f>
        <v>2.5565622886680933E-2</v>
      </c>
      <c r="G71" s="180" t="str">
        <f>IF($D$77=0,"",IF(D71="[Mark as ND1 if not relevant]","",D71/$D$77))</f>
        <v/>
      </c>
      <c r="H71" s="151"/>
    </row>
    <row r="72" spans="1:8" x14ac:dyDescent="0.25">
      <c r="A72" s="153" t="s">
        <v>87</v>
      </c>
      <c r="B72" s="186" t="s">
        <v>117</v>
      </c>
      <c r="C72" s="165">
        <v>746.73182510000697</v>
      </c>
      <c r="D72" s="165" t="s">
        <v>49</v>
      </c>
      <c r="E72" s="186"/>
      <c r="F72" s="185">
        <f>IF($C$77=0,"",IF(C72="[for completion]","",C72/$C$77))</f>
        <v>3.4899085771045522E-2</v>
      </c>
      <c r="G72" s="180" t="str">
        <f>IF($D$77=0,"",IF(D72="[Mark as ND1 if not relevant]","",D72/$D$77))</f>
        <v/>
      </c>
      <c r="H72" s="151"/>
    </row>
    <row r="73" spans="1:8" x14ac:dyDescent="0.25">
      <c r="A73" s="153" t="s">
        <v>88</v>
      </c>
      <c r="B73" s="186" t="s">
        <v>119</v>
      </c>
      <c r="C73" s="165">
        <v>946.55281639000498</v>
      </c>
      <c r="D73" s="165" t="s">
        <v>49</v>
      </c>
      <c r="E73" s="186"/>
      <c r="F73" s="185">
        <f>IF($C$77=0,"",IF(C73="[for completion]","",C73/$C$77))</f>
        <v>4.4237873377896267E-2</v>
      </c>
      <c r="G73" s="180" t="str">
        <f>IF($D$77=0,"",IF(D73="[Mark as ND1 if not relevant]","",D73/$D$77))</f>
        <v/>
      </c>
      <c r="H73" s="151"/>
    </row>
    <row r="74" spans="1:8" x14ac:dyDescent="0.25">
      <c r="A74" s="153" t="s">
        <v>89</v>
      </c>
      <c r="B74" s="186" t="s">
        <v>121</v>
      </c>
      <c r="C74" s="165">
        <v>1459.2014479299901</v>
      </c>
      <c r="D74" s="165" t="s">
        <v>49</v>
      </c>
      <c r="E74" s="186"/>
      <c r="F74" s="185">
        <f>IF($C$77=0,"",IF(C74="[for completion]","",C74/$C$77))</f>
        <v>6.8196901185673148E-2</v>
      </c>
      <c r="G74" s="180" t="str">
        <f>IF($D$77=0,"",IF(D74="[Mark as ND1 if not relevant]","",D74/$D$77))</f>
        <v/>
      </c>
      <c r="H74" s="151"/>
    </row>
    <row r="75" spans="1:8" x14ac:dyDescent="0.25">
      <c r="A75" s="153" t="s">
        <v>90</v>
      </c>
      <c r="B75" s="186" t="s">
        <v>123</v>
      </c>
      <c r="C75" s="165">
        <v>10297.520746669899</v>
      </c>
      <c r="D75" s="165" t="s">
        <v>49</v>
      </c>
      <c r="E75" s="186"/>
      <c r="F75" s="185">
        <f>IF($C$77=0,"",IF(C75="[for completion]","",C75/$C$77))</f>
        <v>0.48126254658963269</v>
      </c>
      <c r="G75" s="180" t="str">
        <f>IF($D$77=0,"",IF(D75="[Mark as ND1 if not relevant]","",D75/$D$77))</f>
        <v/>
      </c>
      <c r="H75" s="151"/>
    </row>
    <row r="76" spans="1:8" x14ac:dyDescent="0.25">
      <c r="A76" s="153" t="s">
        <v>91</v>
      </c>
      <c r="B76" s="186" t="s">
        <v>125</v>
      </c>
      <c r="C76" s="165">
        <v>6969.1068051900402</v>
      </c>
      <c r="D76" s="165" t="s">
        <v>49</v>
      </c>
      <c r="E76" s="186"/>
      <c r="F76" s="185">
        <f>IF($C$77=0,"",IF(C76="[for completion]","",C76/$C$77))</f>
        <v>0.32570656287393585</v>
      </c>
      <c r="G76" s="180" t="str">
        <f>IF($D$77=0,"",IF(D76="[Mark as ND1 if not relevant]","",D76/$D$77))</f>
        <v/>
      </c>
      <c r="H76" s="151"/>
    </row>
    <row r="77" spans="1:8" x14ac:dyDescent="0.25">
      <c r="A77" s="153" t="s">
        <v>92</v>
      </c>
      <c r="B77" s="184" t="s">
        <v>71</v>
      </c>
      <c r="C77" s="177">
        <f>SUM(C70:C76)</f>
        <v>21396.887872619936</v>
      </c>
      <c r="D77" s="177">
        <f>SUM(D70:D76)</f>
        <v>0</v>
      </c>
      <c r="E77" s="176"/>
      <c r="F77" s="188">
        <f>SUM(F70:F76)</f>
        <v>0.99999999999999989</v>
      </c>
      <c r="G77" s="188">
        <f>SUM(G70:G76)</f>
        <v>0</v>
      </c>
      <c r="H77" s="151"/>
    </row>
    <row r="78" spans="1:8" outlineLevel="1" x14ac:dyDescent="0.25">
      <c r="A78" s="153" t="s">
        <v>94</v>
      </c>
      <c r="B78" s="206" t="s">
        <v>95</v>
      </c>
      <c r="C78" s="165">
        <v>29.77599536</v>
      </c>
      <c r="D78" s="177"/>
      <c r="E78" s="176"/>
      <c r="F78" s="180">
        <f>IF($C$77=0,"",IF(C78="[for completion]","",C78/$C$77))</f>
        <v>1.3916040284579051E-3</v>
      </c>
      <c r="G78" s="180" t="str">
        <f>IF($D$77=0,"",IF(D78="[for completion]","",D78/$D$77))</f>
        <v/>
      </c>
      <c r="H78" s="151"/>
    </row>
    <row r="79" spans="1:8" outlineLevel="1" x14ac:dyDescent="0.25">
      <c r="A79" s="153" t="s">
        <v>96</v>
      </c>
      <c r="B79" s="206" t="s">
        <v>97</v>
      </c>
      <c r="C79" s="165">
        <v>189.54259149999999</v>
      </c>
      <c r="D79" s="177"/>
      <c r="E79" s="176"/>
      <c r="F79" s="180">
        <f>IF($C$77=0,"",IF(C79="[for completion]","",C79/$C$77))</f>
        <v>8.8584186928672027E-3</v>
      </c>
      <c r="G79" s="180" t="str">
        <f>IF($D$77=0,"",IF(D79="[for completion]","",D79/$D$77))</f>
        <v/>
      </c>
      <c r="H79" s="151"/>
    </row>
    <row r="80" spans="1:8" outlineLevel="1" x14ac:dyDescent="0.25">
      <c r="A80" s="153" t="s">
        <v>98</v>
      </c>
      <c r="B80" s="206" t="s">
        <v>1492</v>
      </c>
      <c r="C80" s="165">
        <v>211.43087818000001</v>
      </c>
      <c r="D80" s="177"/>
      <c r="E80" s="176"/>
      <c r="F80" s="180">
        <f>IF($C$77=0,"",IF(C80="[for completion]","",C80/$C$77))</f>
        <v>9.8813845938106239E-3</v>
      </c>
      <c r="G80" s="180" t="str">
        <f>IF($D$77=0,"",IF(D80="[for completion]","",D80/$D$77))</f>
        <v/>
      </c>
      <c r="H80" s="151"/>
    </row>
    <row r="81" spans="1:8" outlineLevel="1" x14ac:dyDescent="0.25">
      <c r="A81" s="153" t="s">
        <v>99</v>
      </c>
      <c r="B81" s="206" t="s">
        <v>100</v>
      </c>
      <c r="C81" s="165">
        <v>199.52581157</v>
      </c>
      <c r="D81" s="177"/>
      <c r="E81" s="176"/>
      <c r="F81" s="180">
        <f>IF($C$77=0,"",IF(C81="[for completion]","",C81/$C$77))</f>
        <v>9.3249921557666746E-3</v>
      </c>
      <c r="G81" s="180" t="str">
        <f>IF($D$77=0,"",IF(D81="[for completion]","",D81/$D$77))</f>
        <v/>
      </c>
      <c r="H81" s="151"/>
    </row>
    <row r="82" spans="1:8" outlineLevel="1" x14ac:dyDescent="0.25">
      <c r="A82" s="153" t="s">
        <v>101</v>
      </c>
      <c r="B82" s="206" t="s">
        <v>1491</v>
      </c>
      <c r="C82" s="165">
        <v>347.49895472999998</v>
      </c>
      <c r="D82" s="177"/>
      <c r="E82" s="176"/>
      <c r="F82" s="180">
        <f>IF($C$77=0,"",IF(C82="[for completion]","",C82/$C$77))</f>
        <v>1.6240630730914352E-2</v>
      </c>
      <c r="G82" s="180" t="str">
        <f>IF($D$77=0,"",IF(D82="[for completion]","",D82/$D$77))</f>
        <v/>
      </c>
      <c r="H82" s="151"/>
    </row>
    <row r="83" spans="1:8" outlineLevel="1" x14ac:dyDescent="0.25">
      <c r="A83" s="153" t="s">
        <v>102</v>
      </c>
      <c r="B83" s="206"/>
      <c r="C83" s="191"/>
      <c r="D83" s="191"/>
      <c r="E83" s="176"/>
      <c r="F83" s="185"/>
      <c r="G83" s="185"/>
      <c r="H83" s="151"/>
    </row>
    <row r="84" spans="1:8" outlineLevel="1" x14ac:dyDescent="0.25">
      <c r="A84" s="153" t="s">
        <v>103</v>
      </c>
      <c r="B84" s="206"/>
      <c r="C84" s="191"/>
      <c r="D84" s="191"/>
      <c r="E84" s="176"/>
      <c r="F84" s="185"/>
      <c r="G84" s="185"/>
      <c r="H84" s="151"/>
    </row>
    <row r="85" spans="1:8" outlineLevel="1" x14ac:dyDescent="0.25">
      <c r="A85" s="153" t="s">
        <v>104</v>
      </c>
      <c r="B85" s="206"/>
      <c r="C85" s="191"/>
      <c r="D85" s="191"/>
      <c r="E85" s="176"/>
      <c r="F85" s="185"/>
      <c r="G85" s="185"/>
      <c r="H85" s="151"/>
    </row>
    <row r="86" spans="1:8" outlineLevel="1" x14ac:dyDescent="0.25">
      <c r="A86" s="153" t="s">
        <v>105</v>
      </c>
      <c r="B86" s="184"/>
      <c r="C86" s="191"/>
      <c r="D86" s="191"/>
      <c r="E86" s="176"/>
      <c r="F86" s="185"/>
      <c r="G86" s="185" t="str">
        <f>IF($D$77=0,"",IF(D86="[for completion]","",D86/$D$77))</f>
        <v/>
      </c>
      <c r="H86" s="151"/>
    </row>
    <row r="87" spans="1:8" outlineLevel="1" x14ac:dyDescent="0.25">
      <c r="A87" s="153" t="s">
        <v>1495</v>
      </c>
      <c r="B87" s="206"/>
      <c r="C87" s="191"/>
      <c r="D87" s="191"/>
      <c r="E87" s="176"/>
      <c r="F87" s="185"/>
      <c r="G87" s="185" t="str">
        <f>IF($D$77=0,"",IF(D87="[for completion]","",D87/$D$77))</f>
        <v/>
      </c>
      <c r="H87" s="151"/>
    </row>
    <row r="88" spans="1:8" ht="15" customHeight="1" x14ac:dyDescent="0.25">
      <c r="A88" s="158"/>
      <c r="B88" s="159" t="s">
        <v>106</v>
      </c>
      <c r="C88" s="202" t="s">
        <v>1494</v>
      </c>
      <c r="D88" s="202" t="s">
        <v>107</v>
      </c>
      <c r="E88" s="157"/>
      <c r="F88" s="156" t="s">
        <v>1493</v>
      </c>
      <c r="G88" s="158" t="s">
        <v>108</v>
      </c>
      <c r="H88" s="151"/>
    </row>
    <row r="89" spans="1:8" x14ac:dyDescent="0.25">
      <c r="A89" s="153" t="s">
        <v>109</v>
      </c>
      <c r="B89" s="176" t="s">
        <v>82</v>
      </c>
      <c r="C89" s="165">
        <v>3.85031133250311</v>
      </c>
      <c r="D89" s="165">
        <v>4.85031133250311</v>
      </c>
      <c r="E89" s="197"/>
      <c r="F89" s="210"/>
      <c r="G89" s="207"/>
      <c r="H89" s="151"/>
    </row>
    <row r="90" spans="1:8" x14ac:dyDescent="0.25">
      <c r="B90" s="176"/>
      <c r="C90" s="208"/>
      <c r="D90" s="208"/>
      <c r="E90" s="197"/>
      <c r="F90" s="210"/>
      <c r="G90" s="207"/>
      <c r="H90" s="151"/>
    </row>
    <row r="91" spans="1:8" x14ac:dyDescent="0.25">
      <c r="B91" s="176" t="s">
        <v>110</v>
      </c>
      <c r="C91" s="209"/>
      <c r="D91" s="209"/>
      <c r="E91" s="197"/>
      <c r="F91" s="207"/>
      <c r="G91" s="207"/>
      <c r="H91" s="151"/>
    </row>
    <row r="92" spans="1:8" x14ac:dyDescent="0.25">
      <c r="A92" s="153" t="s">
        <v>111</v>
      </c>
      <c r="B92" s="176" t="s">
        <v>84</v>
      </c>
      <c r="C92" s="208"/>
      <c r="D92" s="208"/>
      <c r="E92" s="197"/>
      <c r="F92" s="207"/>
      <c r="G92" s="207"/>
      <c r="H92" s="151"/>
    </row>
    <row r="93" spans="1:8" x14ac:dyDescent="0.25">
      <c r="A93" s="153" t="s">
        <v>112</v>
      </c>
      <c r="B93" s="186" t="s">
        <v>113</v>
      </c>
      <c r="C93" s="165">
        <v>2500</v>
      </c>
      <c r="D93" s="165">
        <v>0</v>
      </c>
      <c r="E93" s="186"/>
      <c r="F93" s="180">
        <f>IF($C$100=0,"",IF(C93="[for completion]","",IF(C93="","",C93/$C$100)))</f>
        <v>0.15151515151515152</v>
      </c>
      <c r="G93" s="180">
        <f>IF($D$100=0,"",IF(D93="[Mark as ND1 if not relevant]","",IF(D93="","",D93/$D$100)))</f>
        <v>0</v>
      </c>
      <c r="H93" s="151"/>
    </row>
    <row r="94" spans="1:8" x14ac:dyDescent="0.25">
      <c r="A94" s="153" t="s">
        <v>114</v>
      </c>
      <c r="B94" s="186" t="s">
        <v>115</v>
      </c>
      <c r="C94" s="165">
        <v>4000</v>
      </c>
      <c r="D94" s="165">
        <v>2500</v>
      </c>
      <c r="E94" s="186"/>
      <c r="F94" s="180">
        <f>IF($C$100=0,"",IF(C94="[for completion]","",IF(C94="","",C94/$C$100)))</f>
        <v>0.24242424242424243</v>
      </c>
      <c r="G94" s="180">
        <f>IF($D$100=0,"",IF(D94="[Mark as ND1 if not relevant]","",IF(D94="","",D94/$D$100)))</f>
        <v>0.15151515151515152</v>
      </c>
      <c r="H94" s="151"/>
    </row>
    <row r="95" spans="1:8" x14ac:dyDescent="0.25">
      <c r="A95" s="153" t="s">
        <v>116</v>
      </c>
      <c r="B95" s="186" t="s">
        <v>117</v>
      </c>
      <c r="C95" s="165">
        <v>0</v>
      </c>
      <c r="D95" s="165">
        <v>4000</v>
      </c>
      <c r="E95" s="186"/>
      <c r="F95" s="180">
        <f>IF($C$100=0,"",IF(C95="[for completion]","",IF(C95="","",C95/$C$100)))</f>
        <v>0</v>
      </c>
      <c r="G95" s="180">
        <f>IF($D$100=0,"",IF(D95="[Mark as ND1 if not relevant]","",IF(D95="","",D95/$D$100)))</f>
        <v>0.24242424242424243</v>
      </c>
      <c r="H95" s="151"/>
    </row>
    <row r="96" spans="1:8" x14ac:dyDescent="0.25">
      <c r="A96" s="153" t="s">
        <v>118</v>
      </c>
      <c r="B96" s="186" t="s">
        <v>119</v>
      </c>
      <c r="C96" s="165">
        <v>2500</v>
      </c>
      <c r="D96" s="165">
        <v>0</v>
      </c>
      <c r="E96" s="186"/>
      <c r="F96" s="180">
        <f>IF($C$100=0,"",IF(C96="[for completion]","",IF(C96="","",C96/$C$100)))</f>
        <v>0.15151515151515152</v>
      </c>
      <c r="G96" s="180">
        <f>IF($D$100=0,"",IF(D96="[Mark as ND1 if not relevant]","",IF(D96="","",D96/$D$100)))</f>
        <v>0</v>
      </c>
      <c r="H96" s="151"/>
    </row>
    <row r="97" spans="1:8" x14ac:dyDescent="0.25">
      <c r="A97" s="153" t="s">
        <v>120</v>
      </c>
      <c r="B97" s="186" t="s">
        <v>121</v>
      </c>
      <c r="C97" s="165">
        <v>2500</v>
      </c>
      <c r="D97" s="165">
        <v>2500</v>
      </c>
      <c r="E97" s="186"/>
      <c r="F97" s="180">
        <f>IF($C$100=0,"",IF(C97="[for completion]","",IF(C97="","",C97/$C$100)))</f>
        <v>0.15151515151515152</v>
      </c>
      <c r="G97" s="180">
        <f>IF($D$100=0,"",IF(D97="[Mark as ND1 if not relevant]","",IF(D97="","",D97/$D$100)))</f>
        <v>0.15151515151515152</v>
      </c>
    </row>
    <row r="98" spans="1:8" x14ac:dyDescent="0.25">
      <c r="A98" s="153" t="s">
        <v>122</v>
      </c>
      <c r="B98" s="186" t="s">
        <v>123</v>
      </c>
      <c r="C98" s="165">
        <v>5000</v>
      </c>
      <c r="D98" s="165">
        <v>5000</v>
      </c>
      <c r="E98" s="186"/>
      <c r="F98" s="180">
        <f>IF($C$100=0,"",IF(C98="[for completion]","",IF(C98="","",C98/$C$100)))</f>
        <v>0.30303030303030304</v>
      </c>
      <c r="G98" s="180">
        <f>IF($D$100=0,"",IF(D98="[Mark as ND1 if not relevant]","",IF(D98="","",D98/$D$100)))</f>
        <v>0.30303030303030304</v>
      </c>
    </row>
    <row r="99" spans="1:8" x14ac:dyDescent="0.25">
      <c r="A99" s="153" t="s">
        <v>124</v>
      </c>
      <c r="B99" s="186" t="s">
        <v>125</v>
      </c>
      <c r="C99" s="165">
        <v>0</v>
      </c>
      <c r="D99" s="165">
        <v>2500</v>
      </c>
      <c r="E99" s="186"/>
      <c r="F99" s="180">
        <f>IF($C$100=0,"",IF(C99="[for completion]","",IF(C99="","",C99/$C$100)))</f>
        <v>0</v>
      </c>
      <c r="G99" s="180">
        <f>IF($D$100=0,"",IF(D99="[Mark as ND1 if not relevant]","",IF(D99="","",D99/$D$100)))</f>
        <v>0.15151515151515152</v>
      </c>
    </row>
    <row r="100" spans="1:8" x14ac:dyDescent="0.25">
      <c r="A100" s="153" t="s">
        <v>126</v>
      </c>
      <c r="B100" s="184" t="s">
        <v>71</v>
      </c>
      <c r="C100" s="177">
        <f>SUM(C93:C99)</f>
        <v>16500</v>
      </c>
      <c r="D100" s="177">
        <f>SUM(D93:D99)</f>
        <v>16500</v>
      </c>
      <c r="E100" s="176"/>
      <c r="F100" s="188">
        <f>SUM(F93:F99)</f>
        <v>1</v>
      </c>
      <c r="G100" s="188">
        <f>SUM(G93:G99)</f>
        <v>0.99999999999999989</v>
      </c>
    </row>
    <row r="101" spans="1:8" outlineLevel="1" x14ac:dyDescent="0.25">
      <c r="A101" s="153" t="s">
        <v>127</v>
      </c>
      <c r="B101" s="206" t="s">
        <v>95</v>
      </c>
      <c r="C101" s="165">
        <v>0</v>
      </c>
      <c r="D101" s="177"/>
      <c r="E101" s="176"/>
      <c r="F101" s="180">
        <f>IF($C$100=0,"",IF(C101="[for completion]","",C101/$C$100))</f>
        <v>0</v>
      </c>
      <c r="G101" s="180">
        <f>IF($D$100=0,"",IF(D101="[for completion]","",D101/$D$100))</f>
        <v>0</v>
      </c>
    </row>
    <row r="102" spans="1:8" outlineLevel="1" x14ac:dyDescent="0.25">
      <c r="A102" s="153" t="s">
        <v>128</v>
      </c>
      <c r="B102" s="206" t="s">
        <v>97</v>
      </c>
      <c r="C102" s="165">
        <v>2500</v>
      </c>
      <c r="D102" s="177"/>
      <c r="E102" s="176"/>
      <c r="F102" s="180">
        <f>IF($C$100=0,"",IF(C102="[for completion]","",C102/$C$100))</f>
        <v>0.15151515151515152</v>
      </c>
      <c r="G102" s="180">
        <f>IF($D$100=0,"",IF(D102="[for completion]","",D102/$D$100))</f>
        <v>0</v>
      </c>
    </row>
    <row r="103" spans="1:8" outlineLevel="1" x14ac:dyDescent="0.25">
      <c r="A103" s="153" t="s">
        <v>129</v>
      </c>
      <c r="B103" s="206" t="s">
        <v>1492</v>
      </c>
      <c r="C103" s="165">
        <v>0</v>
      </c>
      <c r="D103" s="177"/>
      <c r="E103" s="176"/>
      <c r="F103" s="180">
        <f>IF($C$100=0,"",IF(C103="[for completion]","",C103/$C$100))</f>
        <v>0</v>
      </c>
      <c r="G103" s="180">
        <f>IF($D$100=0,"",IF(D103="[for completion]","",D103/$D$100))</f>
        <v>0</v>
      </c>
    </row>
    <row r="104" spans="1:8" outlineLevel="1" x14ac:dyDescent="0.25">
      <c r="A104" s="153" t="s">
        <v>130</v>
      </c>
      <c r="B104" s="206" t="s">
        <v>100</v>
      </c>
      <c r="C104" s="165">
        <v>2500</v>
      </c>
      <c r="D104" s="177"/>
      <c r="E104" s="176"/>
      <c r="F104" s="180">
        <f>IF($C$100=0,"",IF(C104="[for completion]","",C104/$C$100))</f>
        <v>0.15151515151515152</v>
      </c>
      <c r="G104" s="180">
        <f>IF($D$100=0,"",IF(D104="[for completion]","",D104/$D$100))</f>
        <v>0</v>
      </c>
    </row>
    <row r="105" spans="1:8" outlineLevel="1" x14ac:dyDescent="0.25">
      <c r="A105" s="153" t="s">
        <v>131</v>
      </c>
      <c r="B105" s="206" t="s">
        <v>1491</v>
      </c>
      <c r="C105" s="165">
        <v>1500</v>
      </c>
      <c r="D105" s="177"/>
      <c r="E105" s="176"/>
      <c r="F105" s="180">
        <f>IF($C$100=0,"",IF(C105="[for completion]","",C105/$C$100))</f>
        <v>9.0909090909090912E-2</v>
      </c>
      <c r="G105" s="180">
        <f>IF($D$100=0,"",IF(D105="[for completion]","",D105/$D$100))</f>
        <v>0</v>
      </c>
    </row>
    <row r="106" spans="1:8" outlineLevel="1" x14ac:dyDescent="0.25">
      <c r="A106" s="153" t="s">
        <v>132</v>
      </c>
      <c r="B106" s="206"/>
      <c r="C106" s="191"/>
      <c r="D106" s="191"/>
      <c r="E106" s="176"/>
      <c r="F106" s="185"/>
      <c r="G106" s="185"/>
    </row>
    <row r="107" spans="1:8" outlineLevel="1" x14ac:dyDescent="0.25">
      <c r="A107" s="153" t="s">
        <v>133</v>
      </c>
      <c r="B107" s="206"/>
      <c r="C107" s="191"/>
      <c r="D107" s="191"/>
      <c r="E107" s="176"/>
      <c r="F107" s="185"/>
      <c r="G107" s="185"/>
    </row>
    <row r="108" spans="1:8" outlineLevel="1" x14ac:dyDescent="0.25">
      <c r="A108" s="153" t="s">
        <v>134</v>
      </c>
      <c r="B108" s="184"/>
      <c r="C108" s="191"/>
      <c r="D108" s="191"/>
      <c r="E108" s="176"/>
      <c r="F108" s="185"/>
      <c r="G108" s="185"/>
    </row>
    <row r="109" spans="1:8" outlineLevel="1" x14ac:dyDescent="0.25">
      <c r="A109" s="153" t="s">
        <v>135</v>
      </c>
      <c r="B109" s="206"/>
      <c r="C109" s="191"/>
      <c r="D109" s="191"/>
      <c r="E109" s="176"/>
      <c r="F109" s="185"/>
      <c r="G109" s="185"/>
    </row>
    <row r="110" spans="1:8" outlineLevel="1" x14ac:dyDescent="0.25">
      <c r="A110" s="153" t="s">
        <v>136</v>
      </c>
      <c r="B110" s="206"/>
      <c r="C110" s="191"/>
      <c r="D110" s="191"/>
      <c r="E110" s="176"/>
      <c r="F110" s="185"/>
      <c r="G110" s="185"/>
    </row>
    <row r="111" spans="1:8" ht="15" customHeight="1" x14ac:dyDescent="0.25">
      <c r="A111" s="158"/>
      <c r="B111" s="205" t="s">
        <v>1490</v>
      </c>
      <c r="C111" s="156" t="s">
        <v>137</v>
      </c>
      <c r="D111" s="156" t="s">
        <v>138</v>
      </c>
      <c r="E111" s="157"/>
      <c r="F111" s="156" t="s">
        <v>139</v>
      </c>
      <c r="G111" s="156" t="s">
        <v>140</v>
      </c>
    </row>
    <row r="112" spans="1:8" s="204" customFormat="1" x14ac:dyDescent="0.25">
      <c r="A112" s="153" t="s">
        <v>141</v>
      </c>
      <c r="B112" s="176" t="s">
        <v>1</v>
      </c>
      <c r="C112" s="165">
        <v>21396.8878726205</v>
      </c>
      <c r="D112" s="179">
        <v>0</v>
      </c>
      <c r="E112" s="185"/>
      <c r="F112" s="180">
        <f>IF($C$131=0,"",IF(C112="[for completion]","",IF(C112="","",C112/$C$131)))</f>
        <v>1</v>
      </c>
      <c r="G112" s="180" t="str">
        <f>IF($D$131=0,"",IF(D112="[for completion]","",IF(D112="","",D112/$D$131)))</f>
        <v/>
      </c>
      <c r="H112" s="152"/>
    </row>
    <row r="113" spans="1:8" s="204" customFormat="1" x14ac:dyDescent="0.25">
      <c r="A113" s="153" t="s">
        <v>143</v>
      </c>
      <c r="B113" s="176" t="s">
        <v>144</v>
      </c>
      <c r="C113" s="182"/>
      <c r="D113" s="182"/>
      <c r="E113" s="185"/>
      <c r="F113" s="180" t="str">
        <f>IF($C$131=0,"",IF(C113="[for completion]","",IF(C113="","",C113/$C$131)))</f>
        <v/>
      </c>
      <c r="G113" s="180" t="str">
        <f>IF($D$131=0,"",IF(D113="[for completion]","",IF(D113="","",D113/$D$131)))</f>
        <v/>
      </c>
      <c r="H113" s="152"/>
    </row>
    <row r="114" spans="1:8" s="204" customFormat="1" x14ac:dyDescent="0.25">
      <c r="A114" s="153" t="s">
        <v>145</v>
      </c>
      <c r="B114" s="176" t="s">
        <v>146</v>
      </c>
      <c r="C114" s="182"/>
      <c r="D114" s="182"/>
      <c r="E114" s="185"/>
      <c r="F114" s="180" t="str">
        <f>IF($C$131=0,"",IF(C114="[for completion]","",IF(C114="","",C114/$C$131)))</f>
        <v/>
      </c>
      <c r="G114" s="180" t="str">
        <f>IF($D$131=0,"",IF(D114="[for completion]","",IF(D114="","",D114/$D$131)))</f>
        <v/>
      </c>
      <c r="H114" s="152"/>
    </row>
    <row r="115" spans="1:8" s="204" customFormat="1" x14ac:dyDescent="0.25">
      <c r="A115" s="153" t="s">
        <v>147</v>
      </c>
      <c r="B115" s="176" t="s">
        <v>148</v>
      </c>
      <c r="C115" s="182"/>
      <c r="D115" s="182"/>
      <c r="E115" s="185"/>
      <c r="F115" s="180" t="str">
        <f>IF($C$131=0,"",IF(C115="[for completion]","",IF(C115="","",C115/$C$131)))</f>
        <v/>
      </c>
      <c r="G115" s="180" t="str">
        <f>IF($D$131=0,"",IF(D115="[for completion]","",IF(D115="","",D115/$D$131)))</f>
        <v/>
      </c>
      <c r="H115" s="152"/>
    </row>
    <row r="116" spans="1:8" s="204" customFormat="1" x14ac:dyDescent="0.25">
      <c r="A116" s="153" t="s">
        <v>149</v>
      </c>
      <c r="B116" s="176" t="s">
        <v>150</v>
      </c>
      <c r="C116" s="182"/>
      <c r="D116" s="182"/>
      <c r="E116" s="185"/>
      <c r="F116" s="180" t="str">
        <f>IF($C$131=0,"",IF(C116="[for completion]","",IF(C116="","",C116/$C$131)))</f>
        <v/>
      </c>
      <c r="G116" s="180" t="str">
        <f>IF($D$131=0,"",IF(D116="[for completion]","",IF(D116="","",D116/$D$131)))</f>
        <v/>
      </c>
      <c r="H116" s="152"/>
    </row>
    <row r="117" spans="1:8" s="204" customFormat="1" x14ac:dyDescent="0.25">
      <c r="A117" s="153" t="s">
        <v>151</v>
      </c>
      <c r="B117" s="176" t="s">
        <v>152</v>
      </c>
      <c r="C117" s="182"/>
      <c r="D117" s="182"/>
      <c r="E117" s="176"/>
      <c r="F117" s="180" t="str">
        <f>IF($C$131=0,"",IF(C117="[for completion]","",IF(C117="","",C117/$C$131)))</f>
        <v/>
      </c>
      <c r="G117" s="180" t="str">
        <f>IF($D$131=0,"",IF(D117="[for completion]","",IF(D117="","",D117/$D$131)))</f>
        <v/>
      </c>
      <c r="H117" s="152"/>
    </row>
    <row r="118" spans="1:8" x14ac:dyDescent="0.25">
      <c r="A118" s="153" t="s">
        <v>153</v>
      </c>
      <c r="B118" s="176" t="s">
        <v>154</v>
      </c>
      <c r="C118" s="182"/>
      <c r="D118" s="182"/>
      <c r="E118" s="176"/>
      <c r="F118" s="180" t="str">
        <f>IF($C$131=0,"",IF(C118="[for completion]","",IF(C118="","",C118/$C$131)))</f>
        <v/>
      </c>
      <c r="G118" s="180" t="str">
        <f>IF($D$131=0,"",IF(D118="[for completion]","",IF(D118="","",D118/$D$131)))</f>
        <v/>
      </c>
    </row>
    <row r="119" spans="1:8" x14ac:dyDescent="0.25">
      <c r="A119" s="153" t="s">
        <v>155</v>
      </c>
      <c r="B119" s="176" t="s">
        <v>156</v>
      </c>
      <c r="C119" s="182"/>
      <c r="D119" s="182"/>
      <c r="E119" s="176"/>
      <c r="F119" s="180" t="str">
        <f>IF($C$131=0,"",IF(C119="[for completion]","",IF(C119="","",C119/$C$131)))</f>
        <v/>
      </c>
      <c r="G119" s="180" t="str">
        <f>IF($D$131=0,"",IF(D119="[for completion]","",IF(D119="","",D119/$D$131)))</f>
        <v/>
      </c>
    </row>
    <row r="120" spans="1:8" x14ac:dyDescent="0.25">
      <c r="A120" s="153" t="s">
        <v>157</v>
      </c>
      <c r="B120" s="176" t="s">
        <v>158</v>
      </c>
      <c r="C120" s="182"/>
      <c r="D120" s="182"/>
      <c r="E120" s="176"/>
      <c r="F120" s="180" t="str">
        <f>IF($C$131=0,"",IF(C120="[for completion]","",IF(C120="","",C120/$C$131)))</f>
        <v/>
      </c>
      <c r="G120" s="180" t="str">
        <f>IF($D$131=0,"",IF(D120="[for completion]","",IF(D120="","",D120/$D$131)))</f>
        <v/>
      </c>
    </row>
    <row r="121" spans="1:8" x14ac:dyDescent="0.25">
      <c r="A121" s="153" t="s">
        <v>159</v>
      </c>
      <c r="B121" s="153" t="s">
        <v>160</v>
      </c>
      <c r="C121" s="182"/>
      <c r="D121" s="182"/>
      <c r="F121" s="180" t="str">
        <f>IF($C$131=0,"",IF(C121="[for completion]","",IF(C121="","",C121/$C$131)))</f>
        <v/>
      </c>
      <c r="G121" s="180" t="str">
        <f>IF($D$131=0,"",IF(D121="[for completion]","",IF(D121="","",D121/$D$131)))</f>
        <v/>
      </c>
    </row>
    <row r="122" spans="1:8" x14ac:dyDescent="0.25">
      <c r="A122" s="153" t="s">
        <v>161</v>
      </c>
      <c r="B122" s="176" t="s">
        <v>162</v>
      </c>
      <c r="C122" s="182"/>
      <c r="D122" s="182"/>
      <c r="E122" s="176"/>
      <c r="F122" s="180" t="str">
        <f>IF($C$131=0,"",IF(C122="[for completion]","",IF(C122="","",C122/$C$131)))</f>
        <v/>
      </c>
      <c r="G122" s="180" t="str">
        <f>IF($D$131=0,"",IF(D122="[for completion]","",IF(D122="","",D122/$D$131)))</f>
        <v/>
      </c>
    </row>
    <row r="123" spans="1:8" x14ac:dyDescent="0.25">
      <c r="A123" s="153" t="s">
        <v>163</v>
      </c>
      <c r="B123" s="176" t="s">
        <v>164</v>
      </c>
      <c r="C123" s="182"/>
      <c r="D123" s="182"/>
      <c r="E123" s="176"/>
      <c r="F123" s="180" t="str">
        <f>IF($C$131=0,"",IF(C123="[for completion]","",IF(C123="","",C123/$C$131)))</f>
        <v/>
      </c>
      <c r="G123" s="180" t="str">
        <f>IF($D$131=0,"",IF(D123="[for completion]","",IF(D123="","",D123/$D$131)))</f>
        <v/>
      </c>
    </row>
    <row r="124" spans="1:8" x14ac:dyDescent="0.25">
      <c r="A124" s="153" t="s">
        <v>165</v>
      </c>
      <c r="B124" s="176" t="s">
        <v>166</v>
      </c>
      <c r="C124" s="182"/>
      <c r="D124" s="182"/>
      <c r="E124" s="176"/>
      <c r="F124" s="180" t="str">
        <f>IF($C$131=0,"",IF(C124="[for completion]","",IF(C124="","",C124/$C$131)))</f>
        <v/>
      </c>
      <c r="G124" s="180" t="str">
        <f>IF($D$131=0,"",IF(D124="[for completion]","",IF(D124="","",D124/$D$131)))</f>
        <v/>
      </c>
    </row>
    <row r="125" spans="1:8" x14ac:dyDescent="0.25">
      <c r="A125" s="153" t="s">
        <v>167</v>
      </c>
      <c r="B125" s="153" t="s">
        <v>1489</v>
      </c>
      <c r="C125" s="182"/>
      <c r="D125" s="182"/>
      <c r="E125" s="176"/>
      <c r="F125" s="180" t="str">
        <f>IF($C$131=0,"",IF(C126="[for completion]","",IF(C126="","",C126/$C$131)))</f>
        <v/>
      </c>
      <c r="G125" s="180" t="str">
        <f>IF($D$131=0,"",IF(D126="[for completion]","",IF(D126="","",D126/$D$131)))</f>
        <v/>
      </c>
    </row>
    <row r="126" spans="1:8" x14ac:dyDescent="0.25">
      <c r="A126" s="153" t="s">
        <v>169</v>
      </c>
      <c r="B126" s="186" t="s">
        <v>168</v>
      </c>
      <c r="C126" s="182"/>
      <c r="D126" s="182"/>
      <c r="E126" s="176"/>
      <c r="F126" s="180" t="str">
        <f>IF($C$131=0,"",IF(C127="[for completion]","",IF(C127="","",C127/$C$131)))</f>
        <v/>
      </c>
      <c r="G126" s="180" t="str">
        <f>IF($D$131=0,"",IF(D127="[for completion]","",IF(D127="","",D127/$D$131)))</f>
        <v/>
      </c>
    </row>
    <row r="127" spans="1:8" x14ac:dyDescent="0.25">
      <c r="A127" s="153" t="s">
        <v>171</v>
      </c>
      <c r="B127" s="176" t="s">
        <v>170</v>
      </c>
      <c r="C127" s="182"/>
      <c r="D127" s="182"/>
      <c r="E127" s="176"/>
      <c r="F127" s="180" t="str">
        <f>IF($C$131=0,"",IF(C128="[for completion]","",IF(C128="","",C128/$C$131)))</f>
        <v/>
      </c>
      <c r="G127" s="180" t="str">
        <f>IF($D$131=0,"",IF(D128="[for completion]","",IF(D128="","",D128/$D$131)))</f>
        <v/>
      </c>
    </row>
    <row r="128" spans="1:8" x14ac:dyDescent="0.25">
      <c r="A128" s="153" t="s">
        <v>173</v>
      </c>
      <c r="B128" s="176" t="s">
        <v>172</v>
      </c>
      <c r="C128" s="182"/>
      <c r="D128" s="182"/>
      <c r="E128" s="176"/>
      <c r="F128" s="180" t="str">
        <f>IF($C$131=0,"",IF(C129="[for completion]","",IF(C129="","",C129/$C$131)))</f>
        <v/>
      </c>
      <c r="G128" s="180" t="str">
        <f>IF($D$131=0,"",IF(D129="[for completion]","",IF(D129="","",D129/$D$131)))</f>
        <v/>
      </c>
    </row>
    <row r="129" spans="1:8" x14ac:dyDescent="0.25">
      <c r="A129" s="153" t="s">
        <v>175</v>
      </c>
      <c r="B129" s="176" t="s">
        <v>174</v>
      </c>
      <c r="C129" s="182"/>
      <c r="D129" s="182"/>
      <c r="E129" s="176"/>
      <c r="F129" s="180" t="str">
        <f>IF($C$131=0,"",IF(C130="[for completion]","",IF(C130="","",C130/$C$131)))</f>
        <v/>
      </c>
      <c r="G129" s="180" t="str">
        <f>IF($D$131=0,"",IF(D130="[for completion]","",IF(D130="","",D130/$D$131)))</f>
        <v/>
      </c>
    </row>
    <row r="130" spans="1:8" outlineLevel="1" x14ac:dyDescent="0.25">
      <c r="A130" s="153" t="s">
        <v>176</v>
      </c>
      <c r="B130" s="176" t="s">
        <v>69</v>
      </c>
      <c r="C130" s="182"/>
      <c r="D130" s="182"/>
      <c r="E130" s="176"/>
    </row>
    <row r="131" spans="1:8" outlineLevel="1" x14ac:dyDescent="0.25">
      <c r="A131" s="153" t="s">
        <v>177</v>
      </c>
      <c r="B131" s="184" t="s">
        <v>71</v>
      </c>
      <c r="C131" s="182">
        <f>SUM(C112:C130)</f>
        <v>21396.8878726205</v>
      </c>
      <c r="D131" s="182">
        <f>SUM(D112:D130)</f>
        <v>0</v>
      </c>
      <c r="E131" s="176"/>
      <c r="F131" s="203">
        <f>SUM(F112:F130)</f>
        <v>1</v>
      </c>
      <c r="G131" s="203">
        <f>SUM(G112:G130)</f>
        <v>0</v>
      </c>
    </row>
    <row r="132" spans="1:8" outlineLevel="1" x14ac:dyDescent="0.25">
      <c r="A132" s="153" t="s">
        <v>179</v>
      </c>
      <c r="B132" s="154"/>
      <c r="C132" s="182"/>
      <c r="D132" s="182"/>
      <c r="E132" s="176"/>
      <c r="F132" s="180"/>
      <c r="G132" s="180" t="str">
        <f>IF($D$131=0,"",IF(D132="[for completion]","",D132/$D$131))</f>
        <v/>
      </c>
    </row>
    <row r="133" spans="1:8" outlineLevel="1" x14ac:dyDescent="0.25">
      <c r="A133" s="153" t="s">
        <v>180</v>
      </c>
      <c r="B133" s="154"/>
      <c r="C133" s="182"/>
      <c r="D133" s="182"/>
      <c r="E133" s="176"/>
      <c r="F133" s="180"/>
      <c r="G133" s="180" t="str">
        <f>IF($D$131=0,"",IF(D133="[for completion]","",D133/$D$131))</f>
        <v/>
      </c>
    </row>
    <row r="134" spans="1:8" outlineLevel="1" x14ac:dyDescent="0.25">
      <c r="A134" s="153" t="s">
        <v>181</v>
      </c>
      <c r="B134" s="154"/>
      <c r="C134" s="182"/>
      <c r="D134" s="182"/>
      <c r="E134" s="176"/>
      <c r="F134" s="180"/>
      <c r="G134" s="180" t="str">
        <f>IF($D$131=0,"",IF(D134="[for completion]","",D134/$D$131))</f>
        <v/>
      </c>
    </row>
    <row r="135" spans="1:8" outlineLevel="1" x14ac:dyDescent="0.25">
      <c r="A135" s="153" t="s">
        <v>182</v>
      </c>
      <c r="B135" s="154"/>
      <c r="C135" s="182"/>
      <c r="D135" s="182"/>
      <c r="E135" s="176"/>
      <c r="F135" s="180"/>
      <c r="G135" s="180" t="str">
        <f>IF($D$131=0,"",IF(D135="[for completion]","",D135/$D$131))</f>
        <v/>
      </c>
    </row>
    <row r="136" spans="1:8" outlineLevel="1" x14ac:dyDescent="0.25">
      <c r="A136" s="153" t="s">
        <v>183</v>
      </c>
      <c r="B136" s="154"/>
      <c r="C136" s="182"/>
      <c r="D136" s="182"/>
      <c r="E136" s="176"/>
      <c r="F136" s="180"/>
      <c r="G136" s="180" t="str">
        <f>IF($D$131=0,"",IF(D136="[for completion]","",D136/$D$131))</f>
        <v/>
      </c>
    </row>
    <row r="137" spans="1:8" ht="15" customHeight="1" x14ac:dyDescent="0.25">
      <c r="A137" s="158"/>
      <c r="B137" s="159" t="s">
        <v>184</v>
      </c>
      <c r="C137" s="156" t="s">
        <v>137</v>
      </c>
      <c r="D137" s="156" t="s">
        <v>138</v>
      </c>
      <c r="E137" s="157"/>
      <c r="F137" s="156" t="s">
        <v>139</v>
      </c>
      <c r="G137" s="156" t="s">
        <v>140</v>
      </c>
    </row>
    <row r="138" spans="1:8" s="204" customFormat="1" x14ac:dyDescent="0.25">
      <c r="A138" s="153" t="s">
        <v>185</v>
      </c>
      <c r="B138" s="176" t="s">
        <v>1</v>
      </c>
      <c r="C138" s="165">
        <v>16500</v>
      </c>
      <c r="D138" s="165">
        <v>0</v>
      </c>
      <c r="E138" s="185"/>
      <c r="F138" s="180">
        <f>IF($C$157=0,"",IF(C138="[for completion]","",IF(C138="","",C138/$C$157)))</f>
        <v>1</v>
      </c>
      <c r="G138" s="180" t="str">
        <f>IF($D$157=0,"",IF(D138="[for completion]","",IF(D138="","",D138/$D$157)))</f>
        <v/>
      </c>
      <c r="H138" s="152"/>
    </row>
    <row r="139" spans="1:8" s="204" customFormat="1" x14ac:dyDescent="0.25">
      <c r="A139" s="153" t="s">
        <v>186</v>
      </c>
      <c r="B139" s="176" t="s">
        <v>144</v>
      </c>
      <c r="C139" s="182"/>
      <c r="D139" s="182"/>
      <c r="E139" s="185"/>
      <c r="F139" s="180" t="str">
        <f>IF($C$157=0,"",IF(C139="[for completion]","",IF(C139="","",C139/$C$157)))</f>
        <v/>
      </c>
      <c r="G139" s="180" t="str">
        <f>IF($D$157=0,"",IF(D139="[for completion]","",IF(D139="","",D139/$D$157)))</f>
        <v/>
      </c>
      <c r="H139" s="152"/>
    </row>
    <row r="140" spans="1:8" s="204" customFormat="1" x14ac:dyDescent="0.25">
      <c r="A140" s="153" t="s">
        <v>187</v>
      </c>
      <c r="B140" s="176" t="s">
        <v>146</v>
      </c>
      <c r="C140" s="182"/>
      <c r="D140" s="182"/>
      <c r="E140" s="185"/>
      <c r="F140" s="180" t="str">
        <f>IF($C$157=0,"",IF(C140="[for completion]","",IF(C140="","",C140/$C$157)))</f>
        <v/>
      </c>
      <c r="G140" s="180" t="str">
        <f>IF($D$157=0,"",IF(D140="[for completion]","",IF(D140="","",D140/$D$157)))</f>
        <v/>
      </c>
      <c r="H140" s="152"/>
    </row>
    <row r="141" spans="1:8" s="204" customFormat="1" x14ac:dyDescent="0.25">
      <c r="A141" s="153" t="s">
        <v>188</v>
      </c>
      <c r="B141" s="176" t="s">
        <v>148</v>
      </c>
      <c r="C141" s="182"/>
      <c r="D141" s="182"/>
      <c r="E141" s="185"/>
      <c r="F141" s="180" t="str">
        <f>IF($C$157=0,"",IF(C141="[for completion]","",IF(C141="","",C141/$C$157)))</f>
        <v/>
      </c>
      <c r="G141" s="180" t="str">
        <f>IF($D$157=0,"",IF(D141="[for completion]","",IF(D141="","",D141/$D$157)))</f>
        <v/>
      </c>
      <c r="H141" s="152"/>
    </row>
    <row r="142" spans="1:8" s="204" customFormat="1" x14ac:dyDescent="0.25">
      <c r="A142" s="153" t="s">
        <v>189</v>
      </c>
      <c r="B142" s="176" t="s">
        <v>150</v>
      </c>
      <c r="C142" s="182"/>
      <c r="D142" s="182"/>
      <c r="E142" s="185"/>
      <c r="F142" s="180" t="str">
        <f>IF($C$157=0,"",IF(C142="[for completion]","",IF(C142="","",C142/$C$157)))</f>
        <v/>
      </c>
      <c r="G142" s="180" t="str">
        <f>IF($D$157=0,"",IF(D142="[for completion]","",IF(D142="","",D142/$D$157)))</f>
        <v/>
      </c>
      <c r="H142" s="152"/>
    </row>
    <row r="143" spans="1:8" s="204" customFormat="1" x14ac:dyDescent="0.25">
      <c r="A143" s="153" t="s">
        <v>190</v>
      </c>
      <c r="B143" s="176" t="s">
        <v>152</v>
      </c>
      <c r="C143" s="182"/>
      <c r="D143" s="182"/>
      <c r="E143" s="176"/>
      <c r="F143" s="180" t="str">
        <f>IF($C$157=0,"",IF(C143="[for completion]","",IF(C143="","",C143/$C$157)))</f>
        <v/>
      </c>
      <c r="G143" s="180" t="str">
        <f>IF($D$157=0,"",IF(D143="[for completion]","",IF(D143="","",D143/$D$157)))</f>
        <v/>
      </c>
      <c r="H143" s="152"/>
    </row>
    <row r="144" spans="1:8" x14ac:dyDescent="0.25">
      <c r="A144" s="153" t="s">
        <v>191</v>
      </c>
      <c r="B144" s="176" t="s">
        <v>154</v>
      </c>
      <c r="C144" s="182"/>
      <c r="D144" s="182"/>
      <c r="E144" s="176"/>
      <c r="F144" s="180" t="str">
        <f>IF($C$157=0,"",IF(C144="[for completion]","",IF(C144="","",C144/$C$157)))</f>
        <v/>
      </c>
      <c r="G144" s="180" t="str">
        <f>IF($D$157=0,"",IF(D144="[for completion]","",IF(D144="","",D144/$D$157)))</f>
        <v/>
      </c>
    </row>
    <row r="145" spans="1:8" x14ac:dyDescent="0.25">
      <c r="A145" s="153" t="s">
        <v>192</v>
      </c>
      <c r="B145" s="176" t="s">
        <v>156</v>
      </c>
      <c r="C145" s="182"/>
      <c r="D145" s="182"/>
      <c r="E145" s="176"/>
      <c r="F145" s="180" t="str">
        <f>IF($C$157=0,"",IF(C145="[for completion]","",IF(C145="","",C145/$C$157)))</f>
        <v/>
      </c>
      <c r="G145" s="180" t="str">
        <f>IF($D$157=0,"",IF(D145="[for completion]","",IF(D145="","",D145/$D$157)))</f>
        <v/>
      </c>
      <c r="H145" s="151"/>
    </row>
    <row r="146" spans="1:8" x14ac:dyDescent="0.25">
      <c r="A146" s="153" t="s">
        <v>193</v>
      </c>
      <c r="B146" s="176" t="s">
        <v>158</v>
      </c>
      <c r="C146" s="182"/>
      <c r="D146" s="182"/>
      <c r="E146" s="176"/>
      <c r="F146" s="180" t="str">
        <f>IF($C$157=0,"",IF(C146="[for completion]","",IF(C146="","",C146/$C$157)))</f>
        <v/>
      </c>
      <c r="G146" s="180" t="str">
        <f>IF($D$157=0,"",IF(D146="[for completion]","",IF(D146="","",D146/$D$157)))</f>
        <v/>
      </c>
      <c r="H146" s="151"/>
    </row>
    <row r="147" spans="1:8" x14ac:dyDescent="0.25">
      <c r="A147" s="153" t="s">
        <v>194</v>
      </c>
      <c r="B147" s="153" t="s">
        <v>160</v>
      </c>
      <c r="C147" s="182"/>
      <c r="D147" s="182"/>
      <c r="F147" s="180" t="str">
        <f>IF($C$157=0,"",IF(C147="[for completion]","",IF(C147="","",C147/$C$157)))</f>
        <v/>
      </c>
      <c r="G147" s="180" t="str">
        <f>IF($D$157=0,"",IF(D147="[for completion]","",IF(D147="","",D147/$D$157)))</f>
        <v/>
      </c>
      <c r="H147" s="151"/>
    </row>
    <row r="148" spans="1:8" x14ac:dyDescent="0.25">
      <c r="A148" s="153" t="s">
        <v>195</v>
      </c>
      <c r="B148" s="176" t="s">
        <v>162</v>
      </c>
      <c r="C148" s="182"/>
      <c r="D148" s="182"/>
      <c r="E148" s="176"/>
      <c r="F148" s="180" t="str">
        <f>IF($C$157=0,"",IF(C148="[for completion]","",IF(C148="","",C148/$C$157)))</f>
        <v/>
      </c>
      <c r="G148" s="180" t="str">
        <f>IF($D$157=0,"",IF(D148="[for completion]","",IF(D148="","",D148/$D$157)))</f>
        <v/>
      </c>
      <c r="H148" s="151"/>
    </row>
    <row r="149" spans="1:8" x14ac:dyDescent="0.25">
      <c r="A149" s="153" t="s">
        <v>196</v>
      </c>
      <c r="B149" s="176" t="s">
        <v>164</v>
      </c>
      <c r="C149" s="182"/>
      <c r="D149" s="182"/>
      <c r="E149" s="176"/>
      <c r="F149" s="180" t="str">
        <f>IF($C$157=0,"",IF(C149="[for completion]","",IF(C149="","",C149/$C$157)))</f>
        <v/>
      </c>
      <c r="G149" s="180" t="str">
        <f>IF($D$157=0,"",IF(D149="[for completion]","",IF(D149="","",D149/$D$157)))</f>
        <v/>
      </c>
      <c r="H149" s="151"/>
    </row>
    <row r="150" spans="1:8" x14ac:dyDescent="0.25">
      <c r="A150" s="153" t="s">
        <v>197</v>
      </c>
      <c r="B150" s="176" t="s">
        <v>166</v>
      </c>
      <c r="C150" s="182"/>
      <c r="D150" s="182"/>
      <c r="E150" s="176"/>
      <c r="F150" s="180" t="str">
        <f>IF($C$157=0,"",IF(C150="[for completion]","",IF(C150="","",C150/$C$157)))</f>
        <v/>
      </c>
      <c r="G150" s="180" t="str">
        <f>IF($D$157=0,"",IF(D150="[for completion]","",IF(D150="","",D150/$D$157)))</f>
        <v/>
      </c>
      <c r="H150" s="151"/>
    </row>
    <row r="151" spans="1:8" x14ac:dyDescent="0.25">
      <c r="A151" s="153" t="s">
        <v>198</v>
      </c>
      <c r="B151" s="153" t="s">
        <v>1489</v>
      </c>
      <c r="C151" s="182"/>
      <c r="D151" s="182"/>
      <c r="E151" s="176"/>
      <c r="F151" s="180" t="str">
        <f>IF($C$157=0,"",IF(C152="[for completion]","",IF(C152="","",C152/$C$157)))</f>
        <v/>
      </c>
      <c r="G151" s="180" t="str">
        <f>IF($D$157=0,"",IF(D152="[for completion]","",IF(D152="","",D152/$D$157)))</f>
        <v/>
      </c>
      <c r="H151" s="151"/>
    </row>
    <row r="152" spans="1:8" x14ac:dyDescent="0.25">
      <c r="A152" s="153" t="s">
        <v>199</v>
      </c>
      <c r="B152" s="186" t="s">
        <v>168</v>
      </c>
      <c r="C152" s="182"/>
      <c r="D152" s="182"/>
      <c r="E152" s="176"/>
      <c r="F152" s="180" t="str">
        <f>IF($C$157=0,"",IF(C153="[for completion]","",IF(C153="","",C153/$C$157)))</f>
        <v/>
      </c>
      <c r="G152" s="180" t="str">
        <f>IF($D$157=0,"",IF(D153="[for completion]","",IF(D153="","",D153/$D$157)))</f>
        <v/>
      </c>
      <c r="H152" s="151"/>
    </row>
    <row r="153" spans="1:8" x14ac:dyDescent="0.25">
      <c r="A153" s="153" t="s">
        <v>200</v>
      </c>
      <c r="B153" s="176" t="s">
        <v>170</v>
      </c>
      <c r="C153" s="182"/>
      <c r="D153" s="182"/>
      <c r="E153" s="176"/>
      <c r="F153" s="180" t="str">
        <f>IF($C$157=0,"",IF(C154="[for completion]","",IF(C154="","",C154/$C$157)))</f>
        <v/>
      </c>
      <c r="G153" s="180" t="str">
        <f>IF($D$157=0,"",IF(D154="[for completion]","",IF(D154="","",D154/$D$157)))</f>
        <v/>
      </c>
      <c r="H153" s="151"/>
    </row>
    <row r="154" spans="1:8" x14ac:dyDescent="0.25">
      <c r="A154" s="153" t="s">
        <v>201</v>
      </c>
      <c r="B154" s="176" t="s">
        <v>172</v>
      </c>
      <c r="C154" s="182"/>
      <c r="D154" s="182"/>
      <c r="E154" s="176"/>
      <c r="F154" s="180" t="str">
        <f>IF($C$157=0,"",IF(C155="[for completion]","",IF(C155="","",C155/$C$157)))</f>
        <v/>
      </c>
      <c r="G154" s="180" t="str">
        <f>IF($D$157=0,"",IF(D155="[for completion]","",IF(D155="","",D155/$D$157)))</f>
        <v/>
      </c>
      <c r="H154" s="151"/>
    </row>
    <row r="155" spans="1:8" x14ac:dyDescent="0.25">
      <c r="A155" s="153" t="s">
        <v>202</v>
      </c>
      <c r="B155" s="176" t="s">
        <v>174</v>
      </c>
      <c r="C155" s="182"/>
      <c r="D155" s="182"/>
      <c r="E155" s="176"/>
      <c r="F155" s="180" t="str">
        <f>IF($C$157=0,"",IF(C156="[for completion]","",IF(C156="","",C156/$C$157)))</f>
        <v/>
      </c>
      <c r="G155" s="180" t="str">
        <f>IF($D$157=0,"",IF(D156="[for completion]","",IF(D156="","",D156/$D$157)))</f>
        <v/>
      </c>
      <c r="H155" s="151"/>
    </row>
    <row r="156" spans="1:8" outlineLevel="1" x14ac:dyDescent="0.25">
      <c r="A156" s="153" t="s">
        <v>203</v>
      </c>
      <c r="B156" s="176" t="s">
        <v>69</v>
      </c>
      <c r="C156" s="182"/>
      <c r="D156" s="182"/>
      <c r="E156" s="176"/>
      <c r="H156" s="151"/>
    </row>
    <row r="157" spans="1:8" outlineLevel="1" x14ac:dyDescent="0.25">
      <c r="A157" s="153" t="s">
        <v>204</v>
      </c>
      <c r="B157" s="184" t="s">
        <v>71</v>
      </c>
      <c r="C157" s="182">
        <f>SUM(C138:C156)</f>
        <v>16500</v>
      </c>
      <c r="D157" s="182">
        <f>SUM(D138:D156)</f>
        <v>0</v>
      </c>
      <c r="E157" s="176"/>
      <c r="F157" s="203">
        <f>SUM(F138:F156)</f>
        <v>1</v>
      </c>
      <c r="G157" s="203">
        <f>SUM(G138:G156)</f>
        <v>0</v>
      </c>
      <c r="H157" s="151"/>
    </row>
    <row r="158" spans="1:8" outlineLevel="1" x14ac:dyDescent="0.25">
      <c r="A158" s="153" t="s">
        <v>205</v>
      </c>
      <c r="B158" s="154"/>
      <c r="C158" s="182"/>
      <c r="D158" s="182"/>
      <c r="E158" s="176"/>
      <c r="F158" s="180" t="str">
        <f>IF($C$157=0,"",IF(C158="[for completion]","",IF(C158="","",C158/$C$157)))</f>
        <v/>
      </c>
      <c r="G158" s="180" t="str">
        <f>IF($D$157=0,"",IF(D158="[for completion]","",IF(D158="","",D158/$D$157)))</f>
        <v/>
      </c>
      <c r="H158" s="151"/>
    </row>
    <row r="159" spans="1:8" outlineLevel="1" x14ac:dyDescent="0.25">
      <c r="A159" s="153" t="s">
        <v>206</v>
      </c>
      <c r="B159" s="154"/>
      <c r="C159" s="182"/>
      <c r="D159" s="182"/>
      <c r="E159" s="176"/>
      <c r="F159" s="180" t="str">
        <f>IF($C$157=0,"",IF(C159="[for completion]","",IF(C159="","",C159/$C$157)))</f>
        <v/>
      </c>
      <c r="G159" s="180" t="str">
        <f>IF($D$157=0,"",IF(D159="[for completion]","",IF(D159="","",D159/$D$157)))</f>
        <v/>
      </c>
      <c r="H159" s="151"/>
    </row>
    <row r="160" spans="1:8" outlineLevel="1" x14ac:dyDescent="0.25">
      <c r="A160" s="153" t="s">
        <v>207</v>
      </c>
      <c r="B160" s="154"/>
      <c r="C160" s="182"/>
      <c r="D160" s="182"/>
      <c r="E160" s="176"/>
      <c r="F160" s="180" t="str">
        <f>IF($C$157=0,"",IF(C160="[for completion]","",IF(C160="","",C160/$C$157)))</f>
        <v/>
      </c>
      <c r="G160" s="180" t="str">
        <f>IF($D$157=0,"",IF(D160="[for completion]","",IF(D160="","",D160/$D$157)))</f>
        <v/>
      </c>
      <c r="H160" s="151"/>
    </row>
    <row r="161" spans="1:8" outlineLevel="1" x14ac:dyDescent="0.25">
      <c r="A161" s="153" t="s">
        <v>208</v>
      </c>
      <c r="B161" s="154"/>
      <c r="C161" s="182"/>
      <c r="D161" s="182"/>
      <c r="E161" s="176"/>
      <c r="F161" s="180" t="str">
        <f>IF($C$157=0,"",IF(C161="[for completion]","",IF(C161="","",C161/$C$157)))</f>
        <v/>
      </c>
      <c r="G161" s="180" t="str">
        <f>IF($D$157=0,"",IF(D161="[for completion]","",IF(D161="","",D161/$D$157)))</f>
        <v/>
      </c>
      <c r="H161" s="151"/>
    </row>
    <row r="162" spans="1:8" outlineLevel="1" x14ac:dyDescent="0.25">
      <c r="A162" s="153" t="s">
        <v>209</v>
      </c>
      <c r="B162" s="154"/>
      <c r="C162" s="182"/>
      <c r="D162" s="182"/>
      <c r="E162" s="176"/>
      <c r="F162" s="180" t="str">
        <f>IF($C$157=0,"",IF(C162="[for completion]","",IF(C162="","",C162/$C$157)))</f>
        <v/>
      </c>
      <c r="G162" s="180" t="str">
        <f>IF($D$157=0,"",IF(D162="[for completion]","",IF(D162="","",D162/$D$157)))</f>
        <v/>
      </c>
      <c r="H162" s="151"/>
    </row>
    <row r="163" spans="1:8" ht="15" customHeight="1" x14ac:dyDescent="0.25">
      <c r="A163" s="158"/>
      <c r="B163" s="159" t="s">
        <v>210</v>
      </c>
      <c r="C163" s="202" t="s">
        <v>137</v>
      </c>
      <c r="D163" s="202" t="s">
        <v>138</v>
      </c>
      <c r="E163" s="157"/>
      <c r="F163" s="202" t="s">
        <v>139</v>
      </c>
      <c r="G163" s="202" t="s">
        <v>140</v>
      </c>
      <c r="H163" s="151"/>
    </row>
    <row r="164" spans="1:8" x14ac:dyDescent="0.25">
      <c r="A164" s="153" t="s">
        <v>211</v>
      </c>
      <c r="B164" s="152" t="s">
        <v>212</v>
      </c>
      <c r="C164" s="165">
        <v>16500</v>
      </c>
      <c r="D164" s="165">
        <v>0</v>
      </c>
      <c r="E164" s="181"/>
      <c r="F164" s="180">
        <f>IF($C$167=0,"",IF(C164="[for completion]","",IF(C164="","",C164/$C$167)))</f>
        <v>1</v>
      </c>
      <c r="G164" s="180" t="str">
        <f>IF($D$167=0,"",IF(D164="[for completion]","",IF(D164="","",D164/$D$167)))</f>
        <v/>
      </c>
      <c r="H164" s="151"/>
    </row>
    <row r="165" spans="1:8" x14ac:dyDescent="0.25">
      <c r="A165" s="153" t="s">
        <v>213</v>
      </c>
      <c r="B165" s="152" t="s">
        <v>214</v>
      </c>
      <c r="C165" s="165">
        <v>0</v>
      </c>
      <c r="D165" s="165">
        <v>0</v>
      </c>
      <c r="E165" s="181"/>
      <c r="F165" s="180">
        <f>IF($C$167=0,"",IF(C165="[for completion]","",IF(C165="","",C165/$C$167)))</f>
        <v>0</v>
      </c>
      <c r="G165" s="180" t="str">
        <f>IF($D$167=0,"",IF(D165="[for completion]","",IF(D165="","",D165/$D$167)))</f>
        <v/>
      </c>
      <c r="H165" s="151"/>
    </row>
    <row r="166" spans="1:8" x14ac:dyDescent="0.25">
      <c r="A166" s="153" t="s">
        <v>215</v>
      </c>
      <c r="B166" s="152" t="s">
        <v>69</v>
      </c>
      <c r="C166" s="165">
        <v>0</v>
      </c>
      <c r="D166" s="165">
        <v>0</v>
      </c>
      <c r="E166" s="181"/>
      <c r="F166" s="180">
        <f>IF($C$167=0,"",IF(C166="[for completion]","",IF(C166="","",C166/$C$167)))</f>
        <v>0</v>
      </c>
      <c r="G166" s="180" t="str">
        <f>IF($D$167=0,"",IF(D166="[for completion]","",IF(D166="","",D166/$D$167)))</f>
        <v/>
      </c>
      <c r="H166" s="151"/>
    </row>
    <row r="167" spans="1:8" x14ac:dyDescent="0.25">
      <c r="A167" s="153" t="s">
        <v>216</v>
      </c>
      <c r="B167" s="199" t="s">
        <v>71</v>
      </c>
      <c r="C167" s="198">
        <f>SUM(C164:C166)</f>
        <v>16500</v>
      </c>
      <c r="D167" s="201">
        <f>SUM(D164:D166)</f>
        <v>0</v>
      </c>
      <c r="E167" s="181"/>
      <c r="F167" s="200">
        <f>SUM(F164:F166)</f>
        <v>1</v>
      </c>
      <c r="G167" s="200">
        <f>SUM(G164:G166)</f>
        <v>0</v>
      </c>
      <c r="H167" s="151"/>
    </row>
    <row r="168" spans="1:8" outlineLevel="1" x14ac:dyDescent="0.25">
      <c r="A168" s="153" t="s">
        <v>217</v>
      </c>
      <c r="B168" s="199"/>
      <c r="C168" s="198"/>
      <c r="D168" s="198"/>
      <c r="E168" s="181"/>
      <c r="F168" s="181"/>
      <c r="G168" s="186"/>
      <c r="H168" s="151"/>
    </row>
    <row r="169" spans="1:8" outlineLevel="1" x14ac:dyDescent="0.25">
      <c r="A169" s="153" t="s">
        <v>218</v>
      </c>
      <c r="B169" s="199"/>
      <c r="C169" s="198"/>
      <c r="D169" s="198"/>
      <c r="E169" s="181"/>
      <c r="F169" s="181"/>
      <c r="G169" s="186"/>
      <c r="H169" s="151"/>
    </row>
    <row r="170" spans="1:8" outlineLevel="1" x14ac:dyDescent="0.25">
      <c r="A170" s="153" t="s">
        <v>219</v>
      </c>
      <c r="B170" s="199"/>
      <c r="C170" s="198"/>
      <c r="D170" s="198"/>
      <c r="E170" s="181"/>
      <c r="F170" s="181"/>
      <c r="G170" s="186"/>
      <c r="H170" s="151"/>
    </row>
    <row r="171" spans="1:8" outlineLevel="1" x14ac:dyDescent="0.25">
      <c r="A171" s="153" t="s">
        <v>220</v>
      </c>
      <c r="B171" s="199"/>
      <c r="C171" s="198"/>
      <c r="D171" s="198"/>
      <c r="E171" s="181"/>
      <c r="F171" s="181"/>
      <c r="G171" s="186"/>
      <c r="H171" s="151"/>
    </row>
    <row r="172" spans="1:8" outlineLevel="1" x14ac:dyDescent="0.25">
      <c r="A172" s="153" t="s">
        <v>221</v>
      </c>
      <c r="B172" s="199"/>
      <c r="C172" s="198"/>
      <c r="D172" s="198"/>
      <c r="E172" s="181"/>
      <c r="F172" s="181"/>
      <c r="G172" s="186"/>
      <c r="H172" s="151"/>
    </row>
    <row r="173" spans="1:8" ht="15" customHeight="1" x14ac:dyDescent="0.25">
      <c r="A173" s="158"/>
      <c r="B173" s="159" t="s">
        <v>222</v>
      </c>
      <c r="C173" s="158" t="s">
        <v>58</v>
      </c>
      <c r="D173" s="158"/>
      <c r="E173" s="157"/>
      <c r="F173" s="156" t="s">
        <v>223</v>
      </c>
      <c r="G173" s="156"/>
      <c r="H173" s="151"/>
    </row>
    <row r="174" spans="1:8" ht="15" customHeight="1" x14ac:dyDescent="0.25">
      <c r="A174" s="153" t="s">
        <v>224</v>
      </c>
      <c r="B174" s="176" t="s">
        <v>225</v>
      </c>
      <c r="C174" s="165">
        <v>0</v>
      </c>
      <c r="D174" s="197"/>
      <c r="E174" s="196"/>
      <c r="F174" s="193">
        <f>IF($C$179=0,"",IF(C174="[for completion]","",C174/$C$179))</f>
        <v>0</v>
      </c>
      <c r="G174" s="185"/>
      <c r="H174" s="151"/>
    </row>
    <row r="175" spans="1:8" ht="30.75" customHeight="1" x14ac:dyDescent="0.25">
      <c r="A175" s="153" t="s">
        <v>226</v>
      </c>
      <c r="B175" s="176" t="s">
        <v>227</v>
      </c>
      <c r="C175" s="165">
        <v>191.5</v>
      </c>
      <c r="E175" s="187"/>
      <c r="F175" s="193">
        <f>IF($C$179=0,"",IF(C175="[for completion]","",C175/$C$179))</f>
        <v>0.17427332082530816</v>
      </c>
      <c r="G175" s="185"/>
      <c r="H175" s="151"/>
    </row>
    <row r="176" spans="1:8" x14ac:dyDescent="0.25">
      <c r="A176" s="153" t="s">
        <v>228</v>
      </c>
      <c r="B176" s="176" t="s">
        <v>229</v>
      </c>
      <c r="C176" s="165">
        <v>0</v>
      </c>
      <c r="E176" s="187"/>
      <c r="F176" s="193">
        <f>IF($C$179=0,"",IF(C176="[for completion]","",C176/$C$179))</f>
        <v>0</v>
      </c>
      <c r="G176" s="185"/>
      <c r="H176" s="151"/>
    </row>
    <row r="177" spans="1:8" x14ac:dyDescent="0.25">
      <c r="A177" s="153" t="s">
        <v>230</v>
      </c>
      <c r="B177" s="176" t="s">
        <v>231</v>
      </c>
      <c r="C177" s="165">
        <v>907.34863095000003</v>
      </c>
      <c r="E177" s="187"/>
      <c r="F177" s="193">
        <f>IF($C$179=0,"",IF(C177="[for completion]","",C177/$C$179))</f>
        <v>0.82572667917469189</v>
      </c>
      <c r="G177" s="185"/>
      <c r="H177" s="151"/>
    </row>
    <row r="178" spans="1:8" x14ac:dyDescent="0.25">
      <c r="A178" s="153" t="s">
        <v>232</v>
      </c>
      <c r="B178" s="176" t="s">
        <v>69</v>
      </c>
      <c r="C178" s="165">
        <v>0</v>
      </c>
      <c r="E178" s="187"/>
      <c r="F178" s="193">
        <f>IF($C$179=0,"",IF(C178="[for completion]","",C178/$C$179))</f>
        <v>0</v>
      </c>
      <c r="G178" s="185"/>
      <c r="H178" s="151"/>
    </row>
    <row r="179" spans="1:8" x14ac:dyDescent="0.25">
      <c r="A179" s="153" t="s">
        <v>233</v>
      </c>
      <c r="B179" s="184" t="s">
        <v>71</v>
      </c>
      <c r="C179" s="177">
        <f>SUM(C174:C178)</f>
        <v>1098.8486309499999</v>
      </c>
      <c r="E179" s="187"/>
      <c r="F179" s="195">
        <f>SUM(F174:F178)</f>
        <v>1</v>
      </c>
      <c r="G179" s="185"/>
      <c r="H179" s="151"/>
    </row>
    <row r="180" spans="1:8" outlineLevel="1" x14ac:dyDescent="0.25">
      <c r="A180" s="153" t="s">
        <v>234</v>
      </c>
      <c r="B180" s="192" t="s">
        <v>235</v>
      </c>
      <c r="C180" s="182"/>
      <c r="E180" s="187"/>
      <c r="F180" s="193"/>
      <c r="G180" s="185"/>
      <c r="H180" s="151"/>
    </row>
    <row r="181" spans="1:8" s="192" customFormat="1" outlineLevel="1" x14ac:dyDescent="0.25">
      <c r="A181" s="153" t="s">
        <v>236</v>
      </c>
      <c r="B181" s="192" t="s">
        <v>237</v>
      </c>
      <c r="C181" s="194"/>
      <c r="F181" s="193"/>
    </row>
    <row r="182" spans="1:8" outlineLevel="1" x14ac:dyDescent="0.25">
      <c r="A182" s="153" t="s">
        <v>238</v>
      </c>
      <c r="B182" s="192" t="s">
        <v>239</v>
      </c>
      <c r="C182" s="182"/>
      <c r="E182" s="187"/>
      <c r="F182" s="193"/>
      <c r="G182" s="185"/>
      <c r="H182" s="151"/>
    </row>
    <row r="183" spans="1:8" outlineLevel="1" x14ac:dyDescent="0.25">
      <c r="A183" s="153" t="s">
        <v>240</v>
      </c>
      <c r="B183" s="192" t="s">
        <v>241</v>
      </c>
      <c r="C183" s="182"/>
      <c r="E183" s="187"/>
      <c r="F183" s="193"/>
      <c r="G183" s="185"/>
      <c r="H183" s="151"/>
    </row>
    <row r="184" spans="1:8" s="192" customFormat="1" outlineLevel="1" x14ac:dyDescent="0.25">
      <c r="A184" s="153" t="s">
        <v>242</v>
      </c>
      <c r="B184" s="192" t="s">
        <v>243</v>
      </c>
      <c r="C184" s="194"/>
      <c r="F184" s="193"/>
    </row>
    <row r="185" spans="1:8" outlineLevel="1" x14ac:dyDescent="0.25">
      <c r="A185" s="153" t="s">
        <v>244</v>
      </c>
      <c r="B185" s="192" t="s">
        <v>245</v>
      </c>
      <c r="C185" s="182"/>
      <c r="E185" s="187"/>
      <c r="F185" s="193"/>
      <c r="G185" s="185"/>
      <c r="H185" s="151"/>
    </row>
    <row r="186" spans="1:8" outlineLevel="1" x14ac:dyDescent="0.25">
      <c r="A186" s="153" t="s">
        <v>246</v>
      </c>
      <c r="B186" s="192" t="s">
        <v>247</v>
      </c>
      <c r="C186" s="182"/>
      <c r="E186" s="187"/>
      <c r="F186" s="193"/>
      <c r="G186" s="185"/>
      <c r="H186" s="151"/>
    </row>
    <row r="187" spans="1:8" outlineLevel="1" x14ac:dyDescent="0.25">
      <c r="A187" s="153" t="s">
        <v>248</v>
      </c>
      <c r="B187" s="192" t="s">
        <v>249</v>
      </c>
      <c r="C187" s="182"/>
      <c r="E187" s="187"/>
      <c r="F187" s="193"/>
      <c r="G187" s="185"/>
      <c r="H187" s="151"/>
    </row>
    <row r="188" spans="1:8" outlineLevel="1" x14ac:dyDescent="0.25">
      <c r="A188" s="153" t="s">
        <v>250</v>
      </c>
      <c r="B188" s="192"/>
      <c r="E188" s="187"/>
      <c r="F188" s="185"/>
      <c r="G188" s="185"/>
      <c r="H188" s="151"/>
    </row>
    <row r="189" spans="1:8" outlineLevel="1" x14ac:dyDescent="0.25">
      <c r="A189" s="153" t="s">
        <v>251</v>
      </c>
      <c r="B189" s="192"/>
      <c r="E189" s="187"/>
      <c r="F189" s="185"/>
      <c r="G189" s="185"/>
      <c r="H189" s="151"/>
    </row>
    <row r="190" spans="1:8" outlineLevel="1" x14ac:dyDescent="0.25">
      <c r="A190" s="153" t="s">
        <v>252</v>
      </c>
      <c r="B190" s="192"/>
      <c r="E190" s="187"/>
      <c r="F190" s="185"/>
      <c r="G190" s="185"/>
      <c r="H190" s="151"/>
    </row>
    <row r="191" spans="1:8" outlineLevel="1" x14ac:dyDescent="0.25">
      <c r="A191" s="153" t="s">
        <v>253</v>
      </c>
      <c r="B191" s="154"/>
      <c r="E191" s="187"/>
      <c r="F191" s="185"/>
      <c r="G191" s="185"/>
      <c r="H191" s="151"/>
    </row>
    <row r="192" spans="1:8" ht="15" customHeight="1" x14ac:dyDescent="0.25">
      <c r="A192" s="158"/>
      <c r="B192" s="159" t="s">
        <v>254</v>
      </c>
      <c r="C192" s="158" t="s">
        <v>58</v>
      </c>
      <c r="D192" s="158"/>
      <c r="E192" s="157"/>
      <c r="F192" s="156" t="s">
        <v>223</v>
      </c>
      <c r="G192" s="156"/>
      <c r="H192" s="151"/>
    </row>
    <row r="193" spans="1:8" x14ac:dyDescent="0.25">
      <c r="A193" s="153" t="s">
        <v>255</v>
      </c>
      <c r="B193" s="176" t="s">
        <v>256</v>
      </c>
      <c r="C193" s="165">
        <v>191.5</v>
      </c>
      <c r="E193" s="191"/>
      <c r="F193" s="180" t="s">
        <v>142</v>
      </c>
      <c r="G193" s="185"/>
      <c r="H193" s="151"/>
    </row>
    <row r="194" spans="1:8" x14ac:dyDescent="0.25">
      <c r="A194" s="153" t="s">
        <v>257</v>
      </c>
      <c r="B194" s="176" t="s">
        <v>258</v>
      </c>
      <c r="C194" s="165">
        <v>0</v>
      </c>
      <c r="E194" s="187"/>
      <c r="F194" s="180" t="str">
        <f>IF($C$209=0,"",IF(C194="[for completion]","",C194/$C$209))</f>
        <v/>
      </c>
      <c r="G194" s="187"/>
      <c r="H194" s="151"/>
    </row>
    <row r="195" spans="1:8" x14ac:dyDescent="0.25">
      <c r="A195" s="153" t="s">
        <v>259</v>
      </c>
      <c r="B195" s="176" t="s">
        <v>260</v>
      </c>
      <c r="C195" s="165">
        <v>0</v>
      </c>
      <c r="E195" s="187"/>
      <c r="F195" s="180" t="str">
        <f>IF($C$209=0,"",IF(C195="[for completion]","",C195/$C$209))</f>
        <v/>
      </c>
      <c r="G195" s="187"/>
      <c r="H195" s="151"/>
    </row>
    <row r="196" spans="1:8" x14ac:dyDescent="0.25">
      <c r="A196" s="153" t="s">
        <v>261</v>
      </c>
      <c r="B196" s="176" t="s">
        <v>262</v>
      </c>
      <c r="C196" s="165">
        <v>0</v>
      </c>
      <c r="E196" s="187"/>
      <c r="F196" s="180" t="str">
        <f>IF($C$209=0,"",IF(C196="[for completion]","",C196/$C$209))</f>
        <v/>
      </c>
      <c r="G196" s="187"/>
      <c r="H196" s="151"/>
    </row>
    <row r="197" spans="1:8" x14ac:dyDescent="0.25">
      <c r="A197" s="153" t="s">
        <v>263</v>
      </c>
      <c r="B197" s="176" t="s">
        <v>264</v>
      </c>
      <c r="C197" s="165">
        <v>0</v>
      </c>
      <c r="E197" s="187"/>
      <c r="F197" s="180" t="str">
        <f>IF($C$209=0,"",IF(C197="[for completion]","",C197/$C$209))</f>
        <v/>
      </c>
      <c r="G197" s="187"/>
      <c r="H197" s="151"/>
    </row>
    <row r="198" spans="1:8" x14ac:dyDescent="0.25">
      <c r="A198" s="153" t="s">
        <v>265</v>
      </c>
      <c r="B198" s="153" t="s">
        <v>266</v>
      </c>
      <c r="C198" s="165">
        <v>0</v>
      </c>
      <c r="E198" s="187"/>
      <c r="F198" s="180" t="str">
        <f>IF($C$209=0,"",IF(C198="[for completion]","",C198/$C$209))</f>
        <v/>
      </c>
      <c r="G198" s="187"/>
      <c r="H198" s="151"/>
    </row>
    <row r="199" spans="1:8" x14ac:dyDescent="0.25">
      <c r="A199" s="153" t="s">
        <v>267</v>
      </c>
      <c r="B199" s="176" t="s">
        <v>268</v>
      </c>
      <c r="C199" s="165">
        <v>0</v>
      </c>
      <c r="E199" s="187"/>
      <c r="F199" s="180" t="str">
        <f>IF($C$209=0,"",IF(C199="[for completion]","",C199/$C$209))</f>
        <v/>
      </c>
      <c r="G199" s="187"/>
      <c r="H199" s="151"/>
    </row>
    <row r="200" spans="1:8" x14ac:dyDescent="0.25">
      <c r="A200" s="153" t="s">
        <v>269</v>
      </c>
      <c r="B200" s="176" t="s">
        <v>270</v>
      </c>
      <c r="C200" s="165">
        <v>0</v>
      </c>
      <c r="E200" s="187"/>
      <c r="F200" s="180" t="str">
        <f>IF($C$209=0,"",IF(C200="[for completion]","",C200/$C$209))</f>
        <v/>
      </c>
      <c r="G200" s="187"/>
      <c r="H200" s="151"/>
    </row>
    <row r="201" spans="1:8" x14ac:dyDescent="0.25">
      <c r="A201" s="153" t="s">
        <v>271</v>
      </c>
      <c r="B201" s="176" t="s">
        <v>272</v>
      </c>
      <c r="C201" s="165">
        <v>0</v>
      </c>
      <c r="E201" s="187"/>
      <c r="F201" s="180" t="str">
        <f>IF($C$209=0,"",IF(C201="[for completion]","",C201/$C$209))</f>
        <v/>
      </c>
      <c r="G201" s="187"/>
      <c r="H201" s="151"/>
    </row>
    <row r="202" spans="1:8" x14ac:dyDescent="0.25">
      <c r="A202" s="153" t="s">
        <v>273</v>
      </c>
      <c r="B202" s="176" t="s">
        <v>274</v>
      </c>
      <c r="C202" s="165">
        <v>0</v>
      </c>
      <c r="E202" s="187"/>
      <c r="F202" s="180" t="str">
        <f>IF($C$209=0,"",IF(C202="[for completion]","",C202/$C$209))</f>
        <v/>
      </c>
      <c r="G202" s="187"/>
      <c r="H202" s="151"/>
    </row>
    <row r="203" spans="1:8" x14ac:dyDescent="0.25">
      <c r="A203" s="153" t="s">
        <v>275</v>
      </c>
      <c r="B203" s="176" t="s">
        <v>276</v>
      </c>
      <c r="C203" s="165">
        <v>0</v>
      </c>
      <c r="E203" s="187"/>
      <c r="F203" s="180" t="str">
        <f>IF($C$209=0,"",IF(C203="[for completion]","",C203/$C$209))</f>
        <v/>
      </c>
      <c r="G203" s="187"/>
      <c r="H203" s="151"/>
    </row>
    <row r="204" spans="1:8" x14ac:dyDescent="0.25">
      <c r="A204" s="153" t="s">
        <v>277</v>
      </c>
      <c r="B204" s="176" t="s">
        <v>278</v>
      </c>
      <c r="C204" s="165">
        <v>0</v>
      </c>
      <c r="E204" s="187"/>
      <c r="F204" s="180" t="str">
        <f>IF($C$209=0,"",IF(C204="[for completion]","",C204/$C$209))</f>
        <v/>
      </c>
      <c r="G204" s="187"/>
      <c r="H204" s="151"/>
    </row>
    <row r="205" spans="1:8" x14ac:dyDescent="0.25">
      <c r="A205" s="153" t="s">
        <v>279</v>
      </c>
      <c r="B205" s="176" t="s">
        <v>280</v>
      </c>
      <c r="C205" s="165">
        <v>0</v>
      </c>
      <c r="E205" s="187"/>
      <c r="F205" s="180" t="str">
        <f>IF($C$209=0,"",IF(C205="[for completion]","",C205/$C$209))</f>
        <v/>
      </c>
      <c r="G205" s="187"/>
      <c r="H205" s="151"/>
    </row>
    <row r="206" spans="1:8" x14ac:dyDescent="0.25">
      <c r="A206" s="153" t="s">
        <v>281</v>
      </c>
      <c r="B206" s="176" t="s">
        <v>282</v>
      </c>
      <c r="C206" s="165">
        <v>0</v>
      </c>
      <c r="E206" s="187"/>
      <c r="F206" s="180" t="str">
        <f>IF($C$209=0,"",IF(C206="[for completion]","",C206/$C$209))</f>
        <v/>
      </c>
      <c r="G206" s="187"/>
      <c r="H206" s="151"/>
    </row>
    <row r="207" spans="1:8" x14ac:dyDescent="0.25">
      <c r="A207" s="153" t="s">
        <v>283</v>
      </c>
      <c r="B207" s="176" t="s">
        <v>69</v>
      </c>
      <c r="C207" s="165">
        <v>0</v>
      </c>
      <c r="E207" s="187"/>
      <c r="F207" s="180" t="str">
        <f>IF($C$209=0,"",IF(C207="[for completion]","",C207/$C$209))</f>
        <v/>
      </c>
      <c r="G207" s="187"/>
      <c r="H207" s="151"/>
    </row>
    <row r="208" spans="1:8" x14ac:dyDescent="0.25">
      <c r="A208" s="153" t="s">
        <v>284</v>
      </c>
      <c r="B208" s="190" t="s">
        <v>285</v>
      </c>
      <c r="C208" s="165">
        <v>191.5</v>
      </c>
      <c r="D208" s="176"/>
      <c r="E208" s="187"/>
      <c r="F208" s="189" t="s">
        <v>142</v>
      </c>
      <c r="G208" s="187"/>
      <c r="H208" s="151"/>
    </row>
    <row r="209" spans="1:8" outlineLevel="1" x14ac:dyDescent="0.25">
      <c r="A209" s="153" t="s">
        <v>286</v>
      </c>
      <c r="B209" s="154" t="s">
        <v>178</v>
      </c>
      <c r="C209" s="177"/>
      <c r="E209" s="187"/>
      <c r="F209" s="188"/>
      <c r="G209" s="187"/>
      <c r="H209" s="151"/>
    </row>
    <row r="210" spans="1:8" outlineLevel="1" x14ac:dyDescent="0.25">
      <c r="A210" s="153" t="s">
        <v>1488</v>
      </c>
      <c r="B210" s="154" t="s">
        <v>178</v>
      </c>
      <c r="C210" s="182"/>
      <c r="E210" s="187"/>
      <c r="F210" s="180" t="str">
        <f>IF($C$209=0,"",IF(C210="[for completion]","",C210/$C$209))</f>
        <v/>
      </c>
      <c r="G210" s="187"/>
      <c r="H210" s="151"/>
    </row>
    <row r="211" spans="1:8" outlineLevel="1" x14ac:dyDescent="0.25">
      <c r="A211" s="153" t="s">
        <v>287</v>
      </c>
      <c r="B211" s="154" t="s">
        <v>178</v>
      </c>
      <c r="C211" s="182"/>
      <c r="E211" s="187"/>
      <c r="F211" s="180" t="str">
        <f>IF($C$209=0,"",IF(C211="[for completion]","",C211/$C$209))</f>
        <v/>
      </c>
      <c r="G211" s="187"/>
      <c r="H211" s="151"/>
    </row>
    <row r="212" spans="1:8" outlineLevel="1" x14ac:dyDescent="0.25">
      <c r="A212" s="153" t="s">
        <v>288</v>
      </c>
      <c r="B212" s="154" t="s">
        <v>178</v>
      </c>
      <c r="C212" s="182"/>
      <c r="E212" s="187"/>
      <c r="F212" s="180" t="str">
        <f>IF($C$209=0,"",IF(C212="[for completion]","",C212/$C$209))</f>
        <v/>
      </c>
      <c r="G212" s="187"/>
      <c r="H212" s="151"/>
    </row>
    <row r="213" spans="1:8" outlineLevel="1" x14ac:dyDescent="0.25">
      <c r="A213" s="153" t="s">
        <v>289</v>
      </c>
      <c r="B213" s="154" t="s">
        <v>178</v>
      </c>
      <c r="C213" s="182"/>
      <c r="E213" s="187"/>
      <c r="F213" s="180" t="str">
        <f>IF($C$209=0,"",IF(C213="[for completion]","",C213/$C$209))</f>
        <v/>
      </c>
      <c r="G213" s="187"/>
      <c r="H213" s="151"/>
    </row>
    <row r="214" spans="1:8" outlineLevel="1" x14ac:dyDescent="0.25">
      <c r="A214" s="153" t="s">
        <v>290</v>
      </c>
      <c r="B214" s="154" t="s">
        <v>178</v>
      </c>
      <c r="C214" s="182"/>
      <c r="E214" s="187"/>
      <c r="F214" s="180" t="str">
        <f>IF($C$209=0,"",IF(C214="[for completion]","",C214/$C$209))</f>
        <v/>
      </c>
      <c r="G214" s="187"/>
      <c r="H214" s="151"/>
    </row>
    <row r="215" spans="1:8" outlineLevel="1" x14ac:dyDescent="0.25">
      <c r="A215" s="153" t="s">
        <v>291</v>
      </c>
      <c r="B215" s="154" t="s">
        <v>178</v>
      </c>
      <c r="C215" s="182"/>
      <c r="E215" s="187"/>
      <c r="F215" s="180" t="str">
        <f>IF($C$209=0,"",IF(C215="[for completion]","",C215/$C$209))</f>
        <v/>
      </c>
      <c r="G215" s="187"/>
      <c r="H215" s="151"/>
    </row>
    <row r="216" spans="1:8" ht="15" customHeight="1" x14ac:dyDescent="0.25">
      <c r="A216" s="158"/>
      <c r="B216" s="159" t="s">
        <v>1487</v>
      </c>
      <c r="C216" s="158" t="s">
        <v>58</v>
      </c>
      <c r="D216" s="158"/>
      <c r="E216" s="157"/>
      <c r="F216" s="156" t="s">
        <v>292</v>
      </c>
      <c r="G216" s="156" t="s">
        <v>293</v>
      </c>
      <c r="H216" s="151"/>
    </row>
    <row r="217" spans="1:8" x14ac:dyDescent="0.25">
      <c r="A217" s="153" t="s">
        <v>294</v>
      </c>
      <c r="B217" s="186" t="s">
        <v>295</v>
      </c>
      <c r="C217" s="165">
        <v>191.5</v>
      </c>
      <c r="E217" s="181"/>
      <c r="F217" s="185">
        <f>IF($C$38=0,"",IF(C217="[for completion]","",IF(C217="","",C217/$C$38)))</f>
        <v>8.9498996835443434E-3</v>
      </c>
      <c r="G217" s="185">
        <f>IF($C$39=0,"",IF(C217="[for completion]","",IF(C217="","",C217/$C$39)))</f>
        <v>1.1606060606060606E-2</v>
      </c>
      <c r="H217" s="151"/>
    </row>
    <row r="218" spans="1:8" x14ac:dyDescent="0.25">
      <c r="A218" s="153" t="s">
        <v>296</v>
      </c>
      <c r="B218" s="186" t="s">
        <v>297</v>
      </c>
      <c r="C218" s="165">
        <v>0</v>
      </c>
      <c r="E218" s="181"/>
      <c r="F218" s="185">
        <f>IF($C$38=0,"",IF(C218="[for completion]","",IF(C218="","",C218/$C$38)))</f>
        <v>0</v>
      </c>
      <c r="G218" s="185">
        <f>IF($C$39=0,"",IF(C218="[for completion]","",IF(C218="","",C218/$C$39)))</f>
        <v>0</v>
      </c>
      <c r="H218" s="151"/>
    </row>
    <row r="219" spans="1:8" x14ac:dyDescent="0.25">
      <c r="A219" s="153" t="s">
        <v>298</v>
      </c>
      <c r="B219" s="186" t="s">
        <v>69</v>
      </c>
      <c r="C219" s="165">
        <v>0</v>
      </c>
      <c r="E219" s="181"/>
      <c r="F219" s="185">
        <f>IF($C$38=0,"",IF(C219="[for completion]","",IF(C219="","",C219/$C$38)))</f>
        <v>0</v>
      </c>
      <c r="G219" s="185">
        <f>IF($C$39=0,"",IF(C219="[for completion]","",IF(C219="","",C219/$C$39)))</f>
        <v>0</v>
      </c>
      <c r="H219" s="151"/>
    </row>
    <row r="220" spans="1:8" x14ac:dyDescent="0.25">
      <c r="A220" s="153" t="s">
        <v>299</v>
      </c>
      <c r="B220" s="184" t="s">
        <v>71</v>
      </c>
      <c r="C220" s="182">
        <f>SUM(C217:C219)</f>
        <v>191.5</v>
      </c>
      <c r="E220" s="181"/>
      <c r="F220" s="183">
        <f>SUM(F217:F219)</f>
        <v>8.9498996835443434E-3</v>
      </c>
      <c r="G220" s="183">
        <f>SUM(G217:G219)</f>
        <v>1.1606060606060606E-2</v>
      </c>
      <c r="H220" s="151"/>
    </row>
    <row r="221" spans="1:8" outlineLevel="1" x14ac:dyDescent="0.25">
      <c r="A221" s="153" t="s">
        <v>300</v>
      </c>
      <c r="B221" s="154" t="s">
        <v>178</v>
      </c>
      <c r="C221" s="182"/>
      <c r="E221" s="181"/>
      <c r="F221" s="180" t="str">
        <f>IF($C$38=0,"",IF(C221="[for completion]","",IF(C221="","",C221/$C$38)))</f>
        <v/>
      </c>
      <c r="G221" s="180" t="str">
        <f>IF($C$39=0,"",IF(C221="[for completion]","",IF(C221="","",C221/$C$39)))</f>
        <v/>
      </c>
      <c r="H221" s="151"/>
    </row>
    <row r="222" spans="1:8" outlineLevel="1" x14ac:dyDescent="0.25">
      <c r="A222" s="153" t="s">
        <v>301</v>
      </c>
      <c r="B222" s="154" t="s">
        <v>178</v>
      </c>
      <c r="C222" s="182"/>
      <c r="E222" s="181"/>
      <c r="F222" s="180" t="str">
        <f>IF($C$38=0,"",IF(C222="[for completion]","",IF(C222="","",C222/$C$38)))</f>
        <v/>
      </c>
      <c r="G222" s="180" t="str">
        <f>IF($C$39=0,"",IF(C222="[for completion]","",IF(C222="","",C222/$C$39)))</f>
        <v/>
      </c>
      <c r="H222" s="151"/>
    </row>
    <row r="223" spans="1:8" outlineLevel="1" x14ac:dyDescent="0.25">
      <c r="A223" s="153" t="s">
        <v>302</v>
      </c>
      <c r="B223" s="154" t="s">
        <v>178</v>
      </c>
      <c r="C223" s="182"/>
      <c r="E223" s="181"/>
      <c r="F223" s="180" t="str">
        <f>IF($C$38=0,"",IF(C223="[for completion]","",IF(C223="","",C223/$C$38)))</f>
        <v/>
      </c>
      <c r="G223" s="180" t="str">
        <f>IF($C$39=0,"",IF(C223="[for completion]","",IF(C223="","",C223/$C$39)))</f>
        <v/>
      </c>
      <c r="H223" s="151"/>
    </row>
    <row r="224" spans="1:8" outlineLevel="1" x14ac:dyDescent="0.25">
      <c r="A224" s="153" t="s">
        <v>303</v>
      </c>
      <c r="B224" s="154" t="s">
        <v>178</v>
      </c>
      <c r="C224" s="182"/>
      <c r="E224" s="181"/>
      <c r="F224" s="180" t="str">
        <f>IF($C$38=0,"",IF(C224="[for completion]","",IF(C224="","",C224/$C$38)))</f>
        <v/>
      </c>
      <c r="G224" s="180" t="str">
        <f>IF($C$39=0,"",IF(C224="[for completion]","",IF(C224="","",C224/$C$39)))</f>
        <v/>
      </c>
      <c r="H224" s="151"/>
    </row>
    <row r="225" spans="1:8" outlineLevel="1" x14ac:dyDescent="0.25">
      <c r="A225" s="153" t="s">
        <v>304</v>
      </c>
      <c r="B225" s="154" t="s">
        <v>178</v>
      </c>
      <c r="C225" s="182"/>
      <c r="E225" s="181"/>
      <c r="F225" s="180" t="str">
        <f>IF($C$38=0,"",IF(C225="[for completion]","",IF(C225="","",C225/$C$38)))</f>
        <v/>
      </c>
      <c r="G225" s="180" t="str">
        <f>IF($C$39=0,"",IF(C225="[for completion]","",IF(C225="","",C225/$C$39)))</f>
        <v/>
      </c>
    </row>
    <row r="226" spans="1:8" outlineLevel="1" x14ac:dyDescent="0.25">
      <c r="A226" s="153" t="s">
        <v>305</v>
      </c>
      <c r="B226" s="154" t="s">
        <v>178</v>
      </c>
      <c r="C226" s="182"/>
      <c r="E226" s="176"/>
      <c r="F226" s="180" t="str">
        <f>IF($C$38=0,"",IF(C226="[for completion]","",IF(C226="","",C226/$C$38)))</f>
        <v/>
      </c>
      <c r="G226" s="180" t="str">
        <f>IF($C$39=0,"",IF(C226="[for completion]","",IF(C226="","",C226/$C$39)))</f>
        <v/>
      </c>
    </row>
    <row r="227" spans="1:8" outlineLevel="1" x14ac:dyDescent="0.25">
      <c r="A227" s="153" t="s">
        <v>306</v>
      </c>
      <c r="B227" s="154" t="s">
        <v>178</v>
      </c>
      <c r="C227" s="182"/>
      <c r="E227" s="181"/>
      <c r="F227" s="180" t="str">
        <f>IF($C$38=0,"",IF(C227="[for completion]","",IF(C227="","",C227/$C$38)))</f>
        <v/>
      </c>
      <c r="G227" s="180" t="str">
        <f>IF($C$39=0,"",IF(C227="[for completion]","",IF(C227="","",C227/$C$39)))</f>
        <v/>
      </c>
    </row>
    <row r="228" spans="1:8" ht="15" customHeight="1" x14ac:dyDescent="0.25">
      <c r="A228" s="158"/>
      <c r="B228" s="159" t="s">
        <v>1486</v>
      </c>
      <c r="C228" s="158"/>
      <c r="D228" s="158"/>
      <c r="E228" s="157"/>
      <c r="F228" s="156"/>
      <c r="G228" s="156"/>
    </row>
    <row r="229" spans="1:8" ht="28.8" x14ac:dyDescent="0.25">
      <c r="A229" s="153" t="s">
        <v>307</v>
      </c>
      <c r="B229" s="176" t="s">
        <v>1485</v>
      </c>
      <c r="C229" s="179" t="s">
        <v>308</v>
      </c>
    </row>
    <row r="230" spans="1:8" ht="15" customHeight="1" x14ac:dyDescent="0.25">
      <c r="A230" s="158"/>
      <c r="B230" s="159" t="s">
        <v>309</v>
      </c>
      <c r="C230" s="158"/>
      <c r="D230" s="158"/>
      <c r="E230" s="157"/>
      <c r="F230" s="156"/>
      <c r="G230" s="156"/>
    </row>
    <row r="231" spans="1:8" x14ac:dyDescent="0.25">
      <c r="A231" s="153" t="s">
        <v>310</v>
      </c>
      <c r="B231" s="153" t="s">
        <v>311</v>
      </c>
      <c r="C231" s="165">
        <v>0</v>
      </c>
      <c r="E231" s="176"/>
    </row>
    <row r="232" spans="1:8" x14ac:dyDescent="0.3">
      <c r="A232" s="153" t="s">
        <v>312</v>
      </c>
      <c r="B232" s="178" t="s">
        <v>313</v>
      </c>
      <c r="C232" s="165">
        <v>0</v>
      </c>
      <c r="E232" s="176"/>
    </row>
    <row r="233" spans="1:8" x14ac:dyDescent="0.3">
      <c r="A233" s="153" t="s">
        <v>314</v>
      </c>
      <c r="B233" s="178" t="s">
        <v>315</v>
      </c>
      <c r="C233" s="165">
        <v>0</v>
      </c>
      <c r="E233" s="176"/>
    </row>
    <row r="234" spans="1:8" outlineLevel="1" x14ac:dyDescent="0.25">
      <c r="A234" s="153" t="s">
        <v>316</v>
      </c>
      <c r="B234" s="155" t="s">
        <v>317</v>
      </c>
      <c r="C234" s="177"/>
      <c r="D234" s="176"/>
      <c r="E234" s="176"/>
    </row>
    <row r="235" spans="1:8" outlineLevel="1" x14ac:dyDescent="0.25">
      <c r="A235" s="153" t="s">
        <v>318</v>
      </c>
      <c r="B235" s="155" t="s">
        <v>319</v>
      </c>
      <c r="C235" s="177"/>
      <c r="D235" s="176"/>
      <c r="E235" s="176"/>
    </row>
    <row r="236" spans="1:8" outlineLevel="1" x14ac:dyDescent="0.25">
      <c r="A236" s="153" t="s">
        <v>320</v>
      </c>
      <c r="B236" s="155" t="s">
        <v>321</v>
      </c>
      <c r="C236" s="176"/>
      <c r="D236" s="176"/>
      <c r="E236" s="176"/>
    </row>
    <row r="237" spans="1:8" outlineLevel="1" x14ac:dyDescent="0.25">
      <c r="A237" s="153" t="s">
        <v>322</v>
      </c>
      <c r="C237" s="176"/>
      <c r="D237" s="176"/>
      <c r="E237" s="176"/>
    </row>
    <row r="238" spans="1:8" outlineLevel="1" x14ac:dyDescent="0.25">
      <c r="A238" s="153" t="s">
        <v>323</v>
      </c>
      <c r="C238" s="176"/>
      <c r="D238" s="176"/>
      <c r="E238" s="176"/>
    </row>
    <row r="239" spans="1:8" outlineLevel="1" x14ac:dyDescent="0.3">
      <c r="A239" s="158"/>
      <c r="B239" s="159" t="s">
        <v>324</v>
      </c>
      <c r="C239" s="158"/>
      <c r="D239" s="158"/>
      <c r="E239" s="158"/>
      <c r="F239" s="158"/>
      <c r="G239" s="158"/>
      <c r="H239" s="174"/>
    </row>
    <row r="240" spans="1:8" ht="28.8" outlineLevel="1" x14ac:dyDescent="0.3">
      <c r="A240" s="153" t="s">
        <v>325</v>
      </c>
      <c r="B240" s="153" t="s">
        <v>1484</v>
      </c>
      <c r="G240" s="174"/>
      <c r="H240" s="174"/>
    </row>
    <row r="241" spans="1:8" outlineLevel="1" x14ac:dyDescent="0.3">
      <c r="A241" s="153" t="s">
        <v>326</v>
      </c>
      <c r="B241" s="153" t="s">
        <v>327</v>
      </c>
      <c r="G241" s="174"/>
      <c r="H241" s="174"/>
    </row>
    <row r="242" spans="1:8" outlineLevel="1" x14ac:dyDescent="0.3">
      <c r="A242" s="153" t="s">
        <v>328</v>
      </c>
      <c r="B242" s="153" t="s">
        <v>329</v>
      </c>
      <c r="G242" s="174"/>
      <c r="H242" s="174"/>
    </row>
    <row r="243" spans="1:8" ht="28.8" outlineLevel="1" x14ac:dyDescent="0.3">
      <c r="A243" s="153" t="s">
        <v>330</v>
      </c>
      <c r="B243" s="153" t="s">
        <v>1483</v>
      </c>
      <c r="G243" s="174"/>
      <c r="H243" s="174"/>
    </row>
    <row r="244" spans="1:8" outlineLevel="1" x14ac:dyDescent="0.3">
      <c r="A244" s="153" t="s">
        <v>331</v>
      </c>
      <c r="B244" s="153" t="s">
        <v>332</v>
      </c>
      <c r="C244" s="175"/>
      <c r="D244" s="175"/>
      <c r="E244" s="168"/>
      <c r="G244" s="174"/>
      <c r="H244" s="174"/>
    </row>
    <row r="245" spans="1:8" outlineLevel="1" x14ac:dyDescent="0.3">
      <c r="A245" s="153" t="s">
        <v>333</v>
      </c>
      <c r="B245" s="153" t="s">
        <v>1482</v>
      </c>
      <c r="C245" s="168"/>
      <c r="G245" s="174"/>
      <c r="H245" s="174"/>
    </row>
    <row r="246" spans="1:8" outlineLevel="1" x14ac:dyDescent="0.3">
      <c r="A246" s="153" t="s">
        <v>334</v>
      </c>
      <c r="B246" s="153" t="s">
        <v>335</v>
      </c>
      <c r="G246" s="174"/>
      <c r="H246" s="174"/>
    </row>
    <row r="247" spans="1:8" outlineLevel="1" x14ac:dyDescent="0.3">
      <c r="A247" s="153" t="s">
        <v>336</v>
      </c>
      <c r="D247" s="174"/>
      <c r="E247" s="174"/>
      <c r="F247" s="174"/>
      <c r="G247" s="174"/>
      <c r="H247" s="174"/>
    </row>
    <row r="248" spans="1:8" outlineLevel="1" x14ac:dyDescent="0.3">
      <c r="A248" s="153" t="s">
        <v>337</v>
      </c>
      <c r="D248" s="174"/>
      <c r="E248" s="174"/>
      <c r="F248" s="174"/>
      <c r="G248" s="174"/>
      <c r="H248" s="174"/>
    </row>
    <row r="249" spans="1:8" outlineLevel="1" x14ac:dyDescent="0.3">
      <c r="A249" s="153" t="s">
        <v>338</v>
      </c>
      <c r="D249" s="174"/>
      <c r="E249" s="174"/>
      <c r="F249" s="174"/>
      <c r="G249" s="174"/>
      <c r="H249" s="174"/>
    </row>
    <row r="250" spans="1:8" outlineLevel="1" x14ac:dyDescent="0.3">
      <c r="A250" s="153" t="s">
        <v>339</v>
      </c>
      <c r="D250" s="174"/>
      <c r="E250" s="174"/>
      <c r="F250" s="174"/>
      <c r="G250" s="174"/>
      <c r="H250" s="174"/>
    </row>
    <row r="251" spans="1:8" outlineLevel="1" x14ac:dyDescent="0.3">
      <c r="A251" s="153" t="s">
        <v>340</v>
      </c>
      <c r="D251" s="174"/>
      <c r="E251" s="174"/>
      <c r="F251" s="174"/>
      <c r="G251" s="174"/>
      <c r="H251" s="174"/>
    </row>
    <row r="252" spans="1:8" outlineLevel="1" x14ac:dyDescent="0.3">
      <c r="A252" s="153" t="s">
        <v>341</v>
      </c>
      <c r="D252" s="174"/>
      <c r="E252" s="174"/>
      <c r="F252" s="174"/>
      <c r="G252" s="174"/>
      <c r="H252" s="174"/>
    </row>
    <row r="253" spans="1:8" outlineLevel="1" x14ac:dyDescent="0.3">
      <c r="A253" s="153" t="s">
        <v>342</v>
      </c>
      <c r="D253" s="174"/>
      <c r="E253" s="174"/>
      <c r="F253" s="174"/>
      <c r="G253" s="174"/>
      <c r="H253" s="174"/>
    </row>
    <row r="254" spans="1:8" outlineLevel="1" x14ac:dyDescent="0.3">
      <c r="A254" s="153" t="s">
        <v>343</v>
      </c>
      <c r="D254" s="174"/>
      <c r="E254" s="174"/>
      <c r="F254" s="174"/>
      <c r="G254" s="174"/>
      <c r="H254" s="174"/>
    </row>
    <row r="255" spans="1:8" outlineLevel="1" x14ac:dyDescent="0.3">
      <c r="A255" s="153" t="s">
        <v>344</v>
      </c>
      <c r="D255" s="174"/>
      <c r="E255" s="174"/>
      <c r="F255" s="174"/>
      <c r="G255" s="174"/>
      <c r="H255" s="174"/>
    </row>
    <row r="256" spans="1:8" outlineLevel="1" x14ac:dyDescent="0.3">
      <c r="A256" s="153" t="s">
        <v>345</v>
      </c>
      <c r="D256" s="174"/>
      <c r="E256" s="174"/>
      <c r="F256" s="174"/>
      <c r="G256" s="174"/>
      <c r="H256" s="174"/>
    </row>
    <row r="257" spans="1:8" outlineLevel="1" x14ac:dyDescent="0.3">
      <c r="A257" s="153" t="s">
        <v>346</v>
      </c>
      <c r="D257" s="174"/>
      <c r="E257" s="174"/>
      <c r="F257" s="174"/>
      <c r="G257" s="174"/>
      <c r="H257" s="174"/>
    </row>
    <row r="258" spans="1:8" outlineLevel="1" x14ac:dyDescent="0.3">
      <c r="A258" s="153" t="s">
        <v>347</v>
      </c>
      <c r="D258" s="174"/>
      <c r="E258" s="174"/>
      <c r="F258" s="174"/>
      <c r="G258" s="174"/>
      <c r="H258" s="174"/>
    </row>
    <row r="259" spans="1:8" outlineLevel="1" x14ac:dyDescent="0.3">
      <c r="A259" s="153" t="s">
        <v>348</v>
      </c>
      <c r="D259" s="174"/>
      <c r="E259" s="174"/>
      <c r="F259" s="174"/>
      <c r="G259" s="174"/>
      <c r="H259" s="174"/>
    </row>
    <row r="260" spans="1:8" outlineLevel="1" x14ac:dyDescent="0.3">
      <c r="A260" s="153" t="s">
        <v>349</v>
      </c>
      <c r="D260" s="174"/>
      <c r="E260" s="174"/>
      <c r="F260" s="174"/>
      <c r="G260" s="174"/>
      <c r="H260" s="174"/>
    </row>
    <row r="261" spans="1:8" outlineLevel="1" x14ac:dyDescent="0.3">
      <c r="A261" s="153" t="s">
        <v>350</v>
      </c>
      <c r="D261" s="174"/>
      <c r="E261" s="174"/>
      <c r="F261" s="174"/>
      <c r="G261" s="174"/>
      <c r="H261" s="174"/>
    </row>
    <row r="262" spans="1:8" outlineLevel="1" x14ac:dyDescent="0.3">
      <c r="A262" s="153" t="s">
        <v>351</v>
      </c>
      <c r="D262" s="174"/>
      <c r="E262" s="174"/>
      <c r="F262" s="174"/>
      <c r="G262" s="174"/>
      <c r="H262" s="174"/>
    </row>
    <row r="263" spans="1:8" outlineLevel="1" x14ac:dyDescent="0.3">
      <c r="A263" s="153" t="s">
        <v>352</v>
      </c>
      <c r="D263" s="174"/>
      <c r="E263" s="174"/>
      <c r="F263" s="174"/>
      <c r="G263" s="174"/>
      <c r="H263" s="174"/>
    </row>
    <row r="264" spans="1:8" outlineLevel="1" x14ac:dyDescent="0.3">
      <c r="A264" s="153" t="s">
        <v>353</v>
      </c>
      <c r="D264" s="174"/>
      <c r="E264" s="174"/>
      <c r="F264" s="174"/>
      <c r="G264" s="174"/>
      <c r="H264" s="174"/>
    </row>
    <row r="265" spans="1:8" outlineLevel="1" x14ac:dyDescent="0.3">
      <c r="A265" s="153" t="s">
        <v>354</v>
      </c>
      <c r="D265" s="174"/>
      <c r="E265" s="174"/>
      <c r="F265" s="174"/>
      <c r="G265" s="174"/>
      <c r="H265" s="174"/>
    </row>
    <row r="266" spans="1:8" outlineLevel="1" x14ac:dyDescent="0.3">
      <c r="A266" s="153" t="s">
        <v>355</v>
      </c>
      <c r="D266" s="174"/>
      <c r="E266" s="174"/>
      <c r="F266" s="174"/>
      <c r="G266" s="174"/>
      <c r="H266" s="174"/>
    </row>
    <row r="267" spans="1:8" outlineLevel="1" x14ac:dyDescent="0.3">
      <c r="A267" s="153" t="s">
        <v>356</v>
      </c>
      <c r="D267" s="174"/>
      <c r="E267" s="174"/>
      <c r="F267" s="174"/>
      <c r="G267" s="174"/>
      <c r="H267" s="174"/>
    </row>
    <row r="268" spans="1:8" outlineLevel="1" x14ac:dyDescent="0.3">
      <c r="A268" s="153" t="s">
        <v>357</v>
      </c>
      <c r="D268" s="174"/>
      <c r="E268" s="174"/>
      <c r="F268" s="174"/>
      <c r="G268" s="174"/>
      <c r="H268" s="174"/>
    </row>
    <row r="269" spans="1:8" outlineLevel="1" x14ac:dyDescent="0.3">
      <c r="A269" s="153" t="s">
        <v>358</v>
      </c>
      <c r="D269" s="174"/>
      <c r="E269" s="174"/>
      <c r="F269" s="174"/>
      <c r="G269" s="174"/>
      <c r="H269" s="174"/>
    </row>
    <row r="270" spans="1:8" outlineLevel="1" x14ac:dyDescent="0.3">
      <c r="A270" s="153" t="s">
        <v>359</v>
      </c>
      <c r="D270" s="174"/>
      <c r="E270" s="174"/>
      <c r="F270" s="174"/>
      <c r="G270" s="174"/>
      <c r="H270" s="174"/>
    </row>
    <row r="271" spans="1:8" outlineLevel="1" x14ac:dyDescent="0.3">
      <c r="A271" s="153" t="s">
        <v>360</v>
      </c>
      <c r="D271" s="174"/>
      <c r="E271" s="174"/>
      <c r="F271" s="174"/>
      <c r="G271" s="174"/>
      <c r="H271" s="174"/>
    </row>
    <row r="272" spans="1:8" outlineLevel="1" x14ac:dyDescent="0.3">
      <c r="A272" s="153" t="s">
        <v>361</v>
      </c>
      <c r="D272" s="174"/>
      <c r="E272" s="174"/>
      <c r="F272" s="174"/>
      <c r="G272" s="174"/>
      <c r="H272" s="174"/>
    </row>
    <row r="273" spans="1:8" outlineLevel="1" x14ac:dyDescent="0.3">
      <c r="A273" s="153" t="s">
        <v>362</v>
      </c>
      <c r="D273" s="174"/>
      <c r="E273" s="174"/>
      <c r="F273" s="174"/>
      <c r="G273" s="174"/>
      <c r="H273" s="174"/>
    </row>
    <row r="274" spans="1:8" outlineLevel="1" x14ac:dyDescent="0.3">
      <c r="A274" s="153" t="s">
        <v>363</v>
      </c>
      <c r="D274" s="174"/>
      <c r="E274" s="174"/>
      <c r="F274" s="174"/>
      <c r="G274" s="174"/>
      <c r="H274" s="174"/>
    </row>
    <row r="275" spans="1:8" outlineLevel="1" x14ac:dyDescent="0.3">
      <c r="A275" s="153" t="s">
        <v>364</v>
      </c>
      <c r="D275" s="174"/>
      <c r="E275" s="174"/>
      <c r="F275" s="174"/>
      <c r="G275" s="174"/>
      <c r="H275" s="174"/>
    </row>
    <row r="276" spans="1:8" outlineLevel="1" x14ac:dyDescent="0.3">
      <c r="A276" s="153" t="s">
        <v>365</v>
      </c>
      <c r="D276" s="174"/>
      <c r="E276" s="174"/>
      <c r="F276" s="174"/>
      <c r="G276" s="174"/>
      <c r="H276" s="174"/>
    </row>
    <row r="277" spans="1:8" outlineLevel="1" x14ac:dyDescent="0.3">
      <c r="A277" s="153" t="s">
        <v>366</v>
      </c>
      <c r="D277" s="174"/>
      <c r="E277" s="174"/>
      <c r="F277" s="174"/>
      <c r="G277" s="174"/>
      <c r="H277" s="174"/>
    </row>
    <row r="278" spans="1:8" outlineLevel="1" x14ac:dyDescent="0.3">
      <c r="A278" s="153" t="s">
        <v>367</v>
      </c>
      <c r="D278" s="174"/>
      <c r="E278" s="174"/>
      <c r="F278" s="174"/>
      <c r="G278" s="174"/>
      <c r="H278" s="174"/>
    </row>
    <row r="279" spans="1:8" outlineLevel="1" x14ac:dyDescent="0.3">
      <c r="A279" s="153" t="s">
        <v>368</v>
      </c>
      <c r="D279" s="174"/>
      <c r="E279" s="174"/>
      <c r="F279" s="174"/>
      <c r="G279" s="174"/>
      <c r="H279" s="174"/>
    </row>
    <row r="280" spans="1:8" outlineLevel="1" x14ac:dyDescent="0.3">
      <c r="A280" s="153" t="s">
        <v>369</v>
      </c>
      <c r="D280" s="174"/>
      <c r="E280" s="174"/>
      <c r="F280" s="174"/>
      <c r="G280" s="174"/>
      <c r="H280" s="174"/>
    </row>
    <row r="281" spans="1:8" outlineLevel="1" x14ac:dyDescent="0.3">
      <c r="A281" s="153" t="s">
        <v>370</v>
      </c>
      <c r="D281" s="174"/>
      <c r="E281" s="174"/>
      <c r="F281" s="174"/>
      <c r="G281" s="174"/>
      <c r="H281" s="174"/>
    </row>
    <row r="282" spans="1:8" outlineLevel="1" x14ac:dyDescent="0.3">
      <c r="A282" s="153" t="s">
        <v>371</v>
      </c>
      <c r="D282" s="174"/>
      <c r="E282" s="174"/>
      <c r="F282" s="174"/>
      <c r="G282" s="174"/>
      <c r="H282" s="174"/>
    </row>
    <row r="283" spans="1:8" outlineLevel="1" x14ac:dyDescent="0.3">
      <c r="A283" s="153" t="s">
        <v>372</v>
      </c>
      <c r="D283" s="174"/>
      <c r="E283" s="174"/>
      <c r="F283" s="174"/>
      <c r="G283" s="174"/>
      <c r="H283" s="174"/>
    </row>
    <row r="284" spans="1:8" outlineLevel="1" x14ac:dyDescent="0.3">
      <c r="A284" s="153" t="s">
        <v>373</v>
      </c>
      <c r="D284" s="174"/>
      <c r="E284" s="174"/>
      <c r="F284" s="174"/>
      <c r="G284" s="174"/>
      <c r="H284" s="174"/>
    </row>
    <row r="285" spans="1:8" ht="18" x14ac:dyDescent="0.25">
      <c r="A285" s="162"/>
      <c r="B285" s="162" t="s">
        <v>1481</v>
      </c>
      <c r="C285" s="162"/>
      <c r="D285" s="162"/>
      <c r="E285" s="162"/>
      <c r="F285" s="161"/>
      <c r="G285" s="160"/>
    </row>
    <row r="286" spans="1:8" ht="13.8" x14ac:dyDescent="0.25">
      <c r="A286" s="173" t="s">
        <v>1480</v>
      </c>
      <c r="B286" s="171"/>
      <c r="C286" s="171"/>
      <c r="D286" s="171"/>
      <c r="E286" s="171"/>
      <c r="F286" s="172"/>
      <c r="G286" s="171"/>
    </row>
    <row r="287" spans="1:8" ht="13.8" x14ac:dyDescent="0.25">
      <c r="A287" s="173" t="s">
        <v>1479</v>
      </c>
      <c r="B287" s="171"/>
      <c r="C287" s="171"/>
      <c r="D287" s="171"/>
      <c r="E287" s="171"/>
      <c r="F287" s="172"/>
      <c r="G287" s="171"/>
    </row>
    <row r="288" spans="1:8" x14ac:dyDescent="0.25">
      <c r="A288" s="153" t="s">
        <v>374</v>
      </c>
      <c r="B288" s="155" t="s">
        <v>1478</v>
      </c>
      <c r="C288" s="163">
        <f>ROW(B38)</f>
        <v>38</v>
      </c>
      <c r="D288" s="170"/>
      <c r="E288" s="170"/>
      <c r="F288" s="170"/>
      <c r="G288" s="170"/>
      <c r="H288" s="170"/>
    </row>
    <row r="289" spans="1:8" x14ac:dyDescent="0.25">
      <c r="A289" s="153" t="s">
        <v>375</v>
      </c>
      <c r="B289" s="155" t="s">
        <v>1477</v>
      </c>
      <c r="C289" s="163">
        <f>ROW(B39)</f>
        <v>39</v>
      </c>
      <c r="E289" s="170"/>
      <c r="F289" s="170"/>
    </row>
    <row r="290" spans="1:8" ht="28.8" x14ac:dyDescent="0.25">
      <c r="A290" s="153" t="s">
        <v>376</v>
      </c>
      <c r="B290" s="155" t="s">
        <v>1476</v>
      </c>
      <c r="C290" s="168" t="s">
        <v>1475</v>
      </c>
      <c r="G290" s="166"/>
      <c r="H290" s="166"/>
    </row>
    <row r="291" spans="1:8" x14ac:dyDescent="0.25">
      <c r="A291" s="153" t="s">
        <v>377</v>
      </c>
      <c r="B291" s="155" t="s">
        <v>1474</v>
      </c>
      <c r="C291" s="163" t="str">
        <f ca="1">IF(ISREF(INDIRECT("'B1. HTT Mortgage Assets'!A1")),ROW('B1. HTT Mortgage Assets'!B43)&amp;" for Mortgage Assets","")</f>
        <v>43 for Mortgage Assets</v>
      </c>
      <c r="D291" s="163"/>
      <c r="E291" s="166"/>
      <c r="F291" s="170"/>
    </row>
    <row r="292" spans="1:8" x14ac:dyDescent="0.25">
      <c r="A292" s="153" t="s">
        <v>378</v>
      </c>
      <c r="B292" s="155" t="s">
        <v>1473</v>
      </c>
      <c r="C292" s="163">
        <f>ROW(B52)</f>
        <v>52</v>
      </c>
      <c r="G292" s="166"/>
      <c r="H292" s="166"/>
    </row>
    <row r="293" spans="1:8" x14ac:dyDescent="0.3">
      <c r="A293" s="153" t="s">
        <v>379</v>
      </c>
      <c r="B293" s="155" t="s">
        <v>1472</v>
      </c>
      <c r="C293" s="169" t="str">
        <f ca="1">IF(ISREF(INDIRECT("'B1. HTT Mortgage Assets'!A1")),ROW('B1. HTT Mortgage Assets'!B186)&amp;" for Residential Mortgage Assets","")</f>
        <v>186 for Residential Mortgage Assets</v>
      </c>
      <c r="D293" s="163" t="str">
        <f ca="1">IF(ISREF(INDIRECT("'B1. HTT Mortgage Assets'!A1")),ROW('B1. HTT Mortgage Assets'!B424 )&amp; " for Commercial Mortgage Assets","")</f>
        <v>424 for Commercial Mortgage Assets</v>
      </c>
      <c r="E293" s="166"/>
      <c r="F293" s="163"/>
      <c r="G293" s="163"/>
    </row>
    <row r="294" spans="1:8" x14ac:dyDescent="0.3">
      <c r="A294" s="153" t="s">
        <v>380</v>
      </c>
      <c r="B294" s="155" t="s">
        <v>1471</v>
      </c>
      <c r="C294" s="169" t="s">
        <v>1470</v>
      </c>
    </row>
    <row r="295" spans="1:8" x14ac:dyDescent="0.25">
      <c r="A295" s="153" t="s">
        <v>381</v>
      </c>
      <c r="B295" s="155" t="s">
        <v>1469</v>
      </c>
      <c r="C295" s="163" t="str">
        <f ca="1">IF(ISREF(INDIRECT("'B1. HTT Mortgage Assets'!A1")),ROW('B1. HTT Mortgage Assets'!B149)&amp;" for Mortgage Assets","")</f>
        <v>149 for Mortgage Assets</v>
      </c>
      <c r="D295" s="163"/>
      <c r="F295" s="163"/>
    </row>
    <row r="296" spans="1:8" x14ac:dyDescent="0.25">
      <c r="A296" s="153" t="s">
        <v>382</v>
      </c>
      <c r="B296" s="155" t="s">
        <v>1468</v>
      </c>
      <c r="C296" s="163">
        <f>ROW(B111)</f>
        <v>111</v>
      </c>
      <c r="F296" s="166"/>
    </row>
    <row r="297" spans="1:8" x14ac:dyDescent="0.25">
      <c r="A297" s="153" t="s">
        <v>383</v>
      </c>
      <c r="B297" s="155" t="s">
        <v>1467</v>
      </c>
      <c r="C297" s="163">
        <f>ROW(B163)</f>
        <v>163</v>
      </c>
      <c r="E297" s="166"/>
      <c r="F297" s="166"/>
    </row>
    <row r="298" spans="1:8" x14ac:dyDescent="0.25">
      <c r="A298" s="153" t="s">
        <v>384</v>
      </c>
      <c r="B298" s="155" t="s">
        <v>1466</v>
      </c>
      <c r="C298" s="163">
        <f>ROW(B137)</f>
        <v>137</v>
      </c>
      <c r="E298" s="166"/>
      <c r="F298" s="166"/>
    </row>
    <row r="299" spans="1:8" x14ac:dyDescent="0.25">
      <c r="A299" s="153" t="s">
        <v>385</v>
      </c>
      <c r="B299" s="155" t="s">
        <v>1465</v>
      </c>
      <c r="C299" s="168"/>
      <c r="E299" s="166"/>
    </row>
    <row r="300" spans="1:8" x14ac:dyDescent="0.25">
      <c r="A300" s="153" t="s">
        <v>386</v>
      </c>
      <c r="B300" s="155" t="s">
        <v>1464</v>
      </c>
      <c r="C300" s="163" t="s">
        <v>387</v>
      </c>
      <c r="D300" s="163" t="s">
        <v>1463</v>
      </c>
      <c r="E300" s="166"/>
      <c r="F300" s="167" t="s">
        <v>1462</v>
      </c>
    </row>
    <row r="301" spans="1:8" outlineLevel="1" x14ac:dyDescent="0.25">
      <c r="A301" s="153" t="s">
        <v>388</v>
      </c>
      <c r="B301" s="155" t="s">
        <v>1461</v>
      </c>
      <c r="C301" s="163" t="s">
        <v>389</v>
      </c>
    </row>
    <row r="302" spans="1:8" outlineLevel="1" x14ac:dyDescent="0.25">
      <c r="A302" s="153" t="s">
        <v>390</v>
      </c>
      <c r="B302" s="155" t="s">
        <v>1460</v>
      </c>
      <c r="C302" s="163" t="str">
        <f>ROW('C. HTT Harmonised Glossary'!B18)&amp;" for Harmonised Glossary"</f>
        <v>18 for Harmonised Glossary</v>
      </c>
    </row>
    <row r="303" spans="1:8" outlineLevel="1" x14ac:dyDescent="0.25">
      <c r="A303" s="153" t="s">
        <v>391</v>
      </c>
      <c r="B303" s="155" t="s">
        <v>1459</v>
      </c>
      <c r="C303" s="163">
        <f>ROW(B65)</f>
        <v>65</v>
      </c>
    </row>
    <row r="304" spans="1:8" outlineLevel="1" x14ac:dyDescent="0.25">
      <c r="A304" s="153" t="s">
        <v>392</v>
      </c>
      <c r="B304" s="155" t="s">
        <v>1458</v>
      </c>
      <c r="C304" s="163">
        <f>ROW(B88)</f>
        <v>88</v>
      </c>
    </row>
    <row r="305" spans="1:8" outlineLevel="1" x14ac:dyDescent="0.25">
      <c r="A305" s="153" t="s">
        <v>393</v>
      </c>
      <c r="B305" s="155" t="s">
        <v>1457</v>
      </c>
      <c r="C305" s="163" t="s">
        <v>394</v>
      </c>
      <c r="E305" s="166"/>
      <c r="H305" s="151"/>
    </row>
    <row r="306" spans="1:8" outlineLevel="1" x14ac:dyDescent="0.25">
      <c r="A306" s="153" t="s">
        <v>395</v>
      </c>
      <c r="B306" s="155" t="s">
        <v>1456</v>
      </c>
      <c r="C306" s="163">
        <v>44</v>
      </c>
      <c r="E306" s="166"/>
      <c r="H306" s="151"/>
    </row>
    <row r="307" spans="1:8" outlineLevel="1" x14ac:dyDescent="0.25">
      <c r="A307" s="153" t="s">
        <v>396</v>
      </c>
      <c r="B307" s="155" t="s">
        <v>1455</v>
      </c>
      <c r="C307" s="163" t="str">
        <f ca="1">IF(ISREF(INDIRECT("'B1. HTT Mortgage Assets'!A1")),ROW('B1. HTT Mortgage Assets'!B179)&amp; " for Mortgage Assets","")</f>
        <v>179 for Mortgage Assets</v>
      </c>
      <c r="E307" s="166"/>
      <c r="H307" s="151"/>
    </row>
    <row r="308" spans="1:8" outlineLevel="1" x14ac:dyDescent="0.25">
      <c r="A308" s="153" t="s">
        <v>397</v>
      </c>
      <c r="B308" s="155"/>
      <c r="E308" s="166"/>
      <c r="H308" s="151"/>
    </row>
    <row r="309" spans="1:8" outlineLevel="1" x14ac:dyDescent="0.25">
      <c r="A309" s="153" t="s">
        <v>398</v>
      </c>
      <c r="E309" s="166"/>
      <c r="H309" s="151"/>
    </row>
    <row r="310" spans="1:8" outlineLevel="1" x14ac:dyDescent="0.25">
      <c r="A310" s="153" t="s">
        <v>399</v>
      </c>
      <c r="H310" s="151"/>
    </row>
    <row r="311" spans="1:8" ht="36" x14ac:dyDescent="0.25">
      <c r="A311" s="161"/>
      <c r="B311" s="162" t="s">
        <v>400</v>
      </c>
      <c r="C311" s="161"/>
      <c r="D311" s="161"/>
      <c r="E311" s="161"/>
      <c r="F311" s="161"/>
      <c r="G311" s="160"/>
      <c r="H311" s="151"/>
    </row>
    <row r="312" spans="1:8" x14ac:dyDescent="0.25">
      <c r="A312" s="153" t="s">
        <v>401</v>
      </c>
      <c r="B312" s="164" t="s">
        <v>402</v>
      </c>
      <c r="C312" s="165">
        <v>907.34863095000003</v>
      </c>
      <c r="H312" s="151"/>
    </row>
    <row r="313" spans="1:8" outlineLevel="1" x14ac:dyDescent="0.25">
      <c r="A313" s="153" t="s">
        <v>403</v>
      </c>
      <c r="B313" s="164" t="s">
        <v>404</v>
      </c>
      <c r="C313" s="165"/>
      <c r="H313" s="151"/>
    </row>
    <row r="314" spans="1:8" outlineLevel="1" x14ac:dyDescent="0.25">
      <c r="A314" s="153" t="s">
        <v>405</v>
      </c>
      <c r="B314" s="164" t="s">
        <v>406</v>
      </c>
      <c r="C314" s="165"/>
      <c r="H314" s="151"/>
    </row>
    <row r="315" spans="1:8" outlineLevel="1" x14ac:dyDescent="0.25">
      <c r="A315" s="153" t="s">
        <v>407</v>
      </c>
      <c r="B315" s="164"/>
      <c r="C315" s="165"/>
      <c r="H315" s="151"/>
    </row>
    <row r="316" spans="1:8" outlineLevel="1" x14ac:dyDescent="0.25">
      <c r="A316" s="153" t="s">
        <v>408</v>
      </c>
      <c r="B316" s="164"/>
      <c r="C316" s="163"/>
      <c r="H316" s="151"/>
    </row>
    <row r="317" spans="1:8" outlineLevel="1" x14ac:dyDescent="0.25">
      <c r="A317" s="153" t="s">
        <v>409</v>
      </c>
      <c r="B317" s="164"/>
      <c r="C317" s="163"/>
      <c r="H317" s="151"/>
    </row>
    <row r="318" spans="1:8" outlineLevel="1" x14ac:dyDescent="0.25">
      <c r="A318" s="153" t="s">
        <v>410</v>
      </c>
      <c r="B318" s="164"/>
      <c r="C318" s="163"/>
      <c r="H318" s="151"/>
    </row>
    <row r="319" spans="1:8" ht="18" x14ac:dyDescent="0.25">
      <c r="A319" s="161"/>
      <c r="B319" s="162" t="s">
        <v>411</v>
      </c>
      <c r="C319" s="161"/>
      <c r="D319" s="161"/>
      <c r="E319" s="161"/>
      <c r="F319" s="161"/>
      <c r="G319" s="160"/>
      <c r="H319" s="151"/>
    </row>
    <row r="320" spans="1:8" ht="15" customHeight="1" outlineLevel="1" x14ac:dyDescent="0.25">
      <c r="A320" s="158"/>
      <c r="B320" s="159" t="s">
        <v>412</v>
      </c>
      <c r="C320" s="158"/>
      <c r="D320" s="158"/>
      <c r="E320" s="157"/>
      <c r="F320" s="156"/>
      <c r="G320" s="156"/>
      <c r="H320" s="151"/>
    </row>
    <row r="321" spans="1:8" outlineLevel="1" x14ac:dyDescent="0.25">
      <c r="A321" s="153" t="s">
        <v>413</v>
      </c>
      <c r="B321" s="155" t="s">
        <v>1454</v>
      </c>
      <c r="C321" s="155"/>
      <c r="H321" s="151"/>
    </row>
    <row r="322" spans="1:8" outlineLevel="1" x14ac:dyDescent="0.25">
      <c r="A322" s="153" t="s">
        <v>414</v>
      </c>
      <c r="B322" s="155" t="s">
        <v>1453</v>
      </c>
      <c r="C322" s="155"/>
      <c r="H322" s="151"/>
    </row>
    <row r="323" spans="1:8" outlineLevel="1" x14ac:dyDescent="0.25">
      <c r="A323" s="153" t="s">
        <v>415</v>
      </c>
      <c r="B323" s="155" t="s">
        <v>416</v>
      </c>
      <c r="C323" s="155"/>
      <c r="H323" s="151"/>
    </row>
    <row r="324" spans="1:8" outlineLevel="1" x14ac:dyDescent="0.25">
      <c r="A324" s="153" t="s">
        <v>417</v>
      </c>
      <c r="B324" s="155" t="s">
        <v>418</v>
      </c>
      <c r="H324" s="151"/>
    </row>
    <row r="325" spans="1:8" outlineLevel="1" x14ac:dyDescent="0.25">
      <c r="A325" s="153" t="s">
        <v>419</v>
      </c>
      <c r="B325" s="155" t="s">
        <v>420</v>
      </c>
      <c r="H325" s="151"/>
    </row>
    <row r="326" spans="1:8" outlineLevel="1" x14ac:dyDescent="0.25">
      <c r="A326" s="153" t="s">
        <v>421</v>
      </c>
      <c r="B326" s="155" t="s">
        <v>822</v>
      </c>
      <c r="H326" s="151"/>
    </row>
    <row r="327" spans="1:8" outlineLevel="1" x14ac:dyDescent="0.25">
      <c r="A327" s="153" t="s">
        <v>422</v>
      </c>
      <c r="B327" s="155" t="s">
        <v>423</v>
      </c>
      <c r="H327" s="151"/>
    </row>
    <row r="328" spans="1:8" outlineLevel="1" x14ac:dyDescent="0.25">
      <c r="A328" s="153" t="s">
        <v>424</v>
      </c>
      <c r="B328" s="155" t="s">
        <v>425</v>
      </c>
      <c r="H328" s="151"/>
    </row>
    <row r="329" spans="1:8" outlineLevel="1" x14ac:dyDescent="0.25">
      <c r="A329" s="153" t="s">
        <v>426</v>
      </c>
      <c r="B329" s="155" t="s">
        <v>1452</v>
      </c>
      <c r="H329" s="151"/>
    </row>
    <row r="330" spans="1:8" outlineLevel="1" x14ac:dyDescent="0.25">
      <c r="A330" s="153" t="s">
        <v>427</v>
      </c>
      <c r="B330" s="154" t="s">
        <v>428</v>
      </c>
      <c r="H330" s="151"/>
    </row>
    <row r="331" spans="1:8" outlineLevel="1" x14ac:dyDescent="0.25">
      <c r="A331" s="153" t="s">
        <v>429</v>
      </c>
      <c r="B331" s="154" t="s">
        <v>428</v>
      </c>
      <c r="H331" s="151"/>
    </row>
    <row r="332" spans="1:8" outlineLevel="1" x14ac:dyDescent="0.25">
      <c r="A332" s="153" t="s">
        <v>430</v>
      </c>
      <c r="B332" s="154" t="s">
        <v>428</v>
      </c>
      <c r="H332" s="151"/>
    </row>
    <row r="333" spans="1:8" outlineLevel="1" x14ac:dyDescent="0.25">
      <c r="A333" s="153" t="s">
        <v>431</v>
      </c>
      <c r="B333" s="154" t="s">
        <v>428</v>
      </c>
      <c r="H333" s="151"/>
    </row>
    <row r="334" spans="1:8" outlineLevel="1" x14ac:dyDescent="0.25">
      <c r="A334" s="153" t="s">
        <v>432</v>
      </c>
      <c r="B334" s="154" t="s">
        <v>428</v>
      </c>
      <c r="H334" s="151"/>
    </row>
    <row r="335" spans="1:8" outlineLevel="1" x14ac:dyDescent="0.25">
      <c r="A335" s="153" t="s">
        <v>433</v>
      </c>
      <c r="B335" s="154" t="s">
        <v>428</v>
      </c>
      <c r="H335" s="151"/>
    </row>
    <row r="336" spans="1:8" outlineLevel="1" x14ac:dyDescent="0.25">
      <c r="A336" s="153" t="s">
        <v>434</v>
      </c>
      <c r="B336" s="154" t="s">
        <v>428</v>
      </c>
      <c r="H336" s="151"/>
    </row>
    <row r="337" spans="1:8" outlineLevel="1" x14ac:dyDescent="0.25">
      <c r="A337" s="153" t="s">
        <v>435</v>
      </c>
      <c r="B337" s="154" t="s">
        <v>428</v>
      </c>
      <c r="H337" s="151"/>
    </row>
    <row r="338" spans="1:8" outlineLevel="1" x14ac:dyDescent="0.25">
      <c r="A338" s="153" t="s">
        <v>436</v>
      </c>
      <c r="B338" s="154" t="s">
        <v>428</v>
      </c>
      <c r="H338" s="151"/>
    </row>
    <row r="339" spans="1:8" outlineLevel="1" x14ac:dyDescent="0.25">
      <c r="A339" s="153" t="s">
        <v>437</v>
      </c>
      <c r="B339" s="154" t="s">
        <v>428</v>
      </c>
      <c r="H339" s="151"/>
    </row>
    <row r="340" spans="1:8" outlineLevel="1" x14ac:dyDescent="0.25">
      <c r="A340" s="153" t="s">
        <v>438</v>
      </c>
      <c r="B340" s="154" t="s">
        <v>428</v>
      </c>
      <c r="H340" s="151"/>
    </row>
    <row r="341" spans="1:8" outlineLevel="1" x14ac:dyDescent="0.25">
      <c r="A341" s="153" t="s">
        <v>439</v>
      </c>
      <c r="B341" s="154" t="s">
        <v>428</v>
      </c>
      <c r="H341" s="151"/>
    </row>
    <row r="342" spans="1:8" outlineLevel="1" x14ac:dyDescent="0.25">
      <c r="A342" s="153" t="s">
        <v>440</v>
      </c>
      <c r="B342" s="154" t="s">
        <v>428</v>
      </c>
      <c r="H342" s="151"/>
    </row>
    <row r="343" spans="1:8" outlineLevel="1" x14ac:dyDescent="0.25">
      <c r="A343" s="153" t="s">
        <v>441</v>
      </c>
      <c r="B343" s="154" t="s">
        <v>428</v>
      </c>
      <c r="H343" s="151"/>
    </row>
    <row r="344" spans="1:8" outlineLevel="1" x14ac:dyDescent="0.25">
      <c r="A344" s="153" t="s">
        <v>442</v>
      </c>
      <c r="B344" s="154" t="s">
        <v>428</v>
      </c>
      <c r="H344" s="151"/>
    </row>
    <row r="345" spans="1:8" outlineLevel="1" x14ac:dyDescent="0.25">
      <c r="A345" s="153" t="s">
        <v>443</v>
      </c>
      <c r="B345" s="154" t="s">
        <v>428</v>
      </c>
      <c r="H345" s="151"/>
    </row>
    <row r="346" spans="1:8" outlineLevel="1" x14ac:dyDescent="0.25">
      <c r="A346" s="153" t="s">
        <v>444</v>
      </c>
      <c r="B346" s="154" t="s">
        <v>428</v>
      </c>
      <c r="H346" s="151"/>
    </row>
    <row r="347" spans="1:8" outlineLevel="1" x14ac:dyDescent="0.25">
      <c r="A347" s="153" t="s">
        <v>445</v>
      </c>
      <c r="B347" s="154" t="s">
        <v>428</v>
      </c>
      <c r="H347" s="151"/>
    </row>
    <row r="348" spans="1:8" outlineLevel="1" x14ac:dyDescent="0.25">
      <c r="A348" s="153" t="s">
        <v>446</v>
      </c>
      <c r="B348" s="154" t="s">
        <v>428</v>
      </c>
      <c r="H348" s="151"/>
    </row>
    <row r="349" spans="1:8" outlineLevel="1" x14ac:dyDescent="0.25">
      <c r="A349" s="153" t="s">
        <v>447</v>
      </c>
      <c r="B349" s="154" t="s">
        <v>428</v>
      </c>
      <c r="H349" s="151"/>
    </row>
    <row r="350" spans="1:8" outlineLevel="1" x14ac:dyDescent="0.25">
      <c r="A350" s="153" t="s">
        <v>448</v>
      </c>
      <c r="B350" s="154" t="s">
        <v>428</v>
      </c>
      <c r="H350" s="151"/>
    </row>
    <row r="351" spans="1:8" outlineLevel="1" x14ac:dyDescent="0.25">
      <c r="A351" s="153" t="s">
        <v>449</v>
      </c>
      <c r="B351" s="154" t="s">
        <v>428</v>
      </c>
      <c r="H351" s="151"/>
    </row>
    <row r="352" spans="1:8" outlineLevel="1" x14ac:dyDescent="0.25">
      <c r="A352" s="153" t="s">
        <v>450</v>
      </c>
      <c r="B352" s="154" t="s">
        <v>428</v>
      </c>
      <c r="H352" s="151"/>
    </row>
    <row r="353" spans="1:8" outlineLevel="1" x14ac:dyDescent="0.25">
      <c r="A353" s="153" t="s">
        <v>451</v>
      </c>
      <c r="B353" s="154" t="s">
        <v>428</v>
      </c>
      <c r="H353" s="151"/>
    </row>
    <row r="354" spans="1:8" outlineLevel="1" x14ac:dyDescent="0.25">
      <c r="A354" s="153" t="s">
        <v>452</v>
      </c>
      <c r="B354" s="154" t="s">
        <v>428</v>
      </c>
      <c r="H354" s="151"/>
    </row>
    <row r="355" spans="1:8" outlineLevel="1" x14ac:dyDescent="0.25">
      <c r="A355" s="153" t="s">
        <v>453</v>
      </c>
      <c r="B355" s="154" t="s">
        <v>428</v>
      </c>
      <c r="H355" s="151"/>
    </row>
    <row r="356" spans="1:8" outlineLevel="1" x14ac:dyDescent="0.25">
      <c r="A356" s="153" t="s">
        <v>454</v>
      </c>
      <c r="B356" s="154" t="s">
        <v>428</v>
      </c>
      <c r="H356" s="151"/>
    </row>
    <row r="357" spans="1:8" outlineLevel="1" x14ac:dyDescent="0.25">
      <c r="A357" s="153" t="s">
        <v>455</v>
      </c>
      <c r="B357" s="154" t="s">
        <v>428</v>
      </c>
      <c r="H357" s="151"/>
    </row>
    <row r="358" spans="1:8" outlineLevel="1" x14ac:dyDescent="0.25">
      <c r="A358" s="153" t="s">
        <v>456</v>
      </c>
      <c r="B358" s="154" t="s">
        <v>428</v>
      </c>
      <c r="H358" s="151"/>
    </row>
    <row r="359" spans="1:8" outlineLevel="1" x14ac:dyDescent="0.25">
      <c r="A359" s="153" t="s">
        <v>457</v>
      </c>
      <c r="B359" s="154" t="s">
        <v>428</v>
      </c>
      <c r="H359" s="151"/>
    </row>
    <row r="360" spans="1:8" outlineLevel="1" x14ac:dyDescent="0.25">
      <c r="A360" s="153" t="s">
        <v>458</v>
      </c>
      <c r="B360" s="154" t="s">
        <v>428</v>
      </c>
      <c r="H360" s="151"/>
    </row>
    <row r="361" spans="1:8" outlineLevel="1" x14ac:dyDescent="0.25">
      <c r="A361" s="153" t="s">
        <v>459</v>
      </c>
      <c r="B361" s="154" t="s">
        <v>428</v>
      </c>
      <c r="H361" s="151"/>
    </row>
    <row r="362" spans="1:8" outlineLevel="1" x14ac:dyDescent="0.25">
      <c r="A362" s="153" t="s">
        <v>460</v>
      </c>
      <c r="B362" s="154" t="s">
        <v>428</v>
      </c>
      <c r="H362" s="151"/>
    </row>
    <row r="363" spans="1:8" outlineLevel="1" x14ac:dyDescent="0.25">
      <c r="A363" s="153" t="s">
        <v>461</v>
      </c>
      <c r="B363" s="154" t="s">
        <v>428</v>
      </c>
      <c r="H363" s="151"/>
    </row>
    <row r="364" spans="1:8" outlineLevel="1" x14ac:dyDescent="0.25">
      <c r="A364" s="153" t="s">
        <v>462</v>
      </c>
      <c r="B364" s="154" t="s">
        <v>428</v>
      </c>
      <c r="H364" s="151"/>
    </row>
    <row r="365" spans="1:8" outlineLevel="1" x14ac:dyDescent="0.25">
      <c r="A365" s="153" t="s">
        <v>463</v>
      </c>
      <c r="B365" s="154" t="s">
        <v>428</v>
      </c>
      <c r="H365" s="151"/>
    </row>
    <row r="366" spans="1:8" x14ac:dyDescent="0.25">
      <c r="H366" s="151"/>
    </row>
    <row r="367" spans="1:8" x14ac:dyDescent="0.25">
      <c r="H367" s="151"/>
    </row>
    <row r="368" spans="1:8" x14ac:dyDescent="0.25">
      <c r="H368" s="151"/>
    </row>
    <row r="369" s="151" customFormat="1" ht="13.2" x14ac:dyDescent="0.25"/>
    <row r="370" s="151" customFormat="1" ht="13.2" x14ac:dyDescent="0.25"/>
    <row r="371" s="151" customFormat="1" ht="13.2" x14ac:dyDescent="0.25"/>
    <row r="372" s="151" customFormat="1" ht="13.2" x14ac:dyDescent="0.25"/>
    <row r="373" s="151" customFormat="1" ht="13.2" x14ac:dyDescent="0.25"/>
    <row r="374" s="151" customFormat="1" ht="13.2" x14ac:dyDescent="0.25"/>
    <row r="375" s="151" customFormat="1" ht="13.2" x14ac:dyDescent="0.25"/>
    <row r="376" s="151" customFormat="1" ht="13.2" x14ac:dyDescent="0.25"/>
    <row r="377" s="151" customFormat="1" ht="13.2" x14ac:dyDescent="0.25"/>
    <row r="378" s="151" customFormat="1" ht="13.2" x14ac:dyDescent="0.25"/>
    <row r="379" s="151" customFormat="1" ht="13.2" x14ac:dyDescent="0.25"/>
    <row r="380" s="151" customFormat="1" ht="13.2" x14ac:dyDescent="0.25"/>
    <row r="381" s="151" customFormat="1" ht="13.2" x14ac:dyDescent="0.25"/>
    <row r="382" s="151" customFormat="1" ht="13.2" x14ac:dyDescent="0.25"/>
    <row r="383" s="151" customFormat="1" ht="13.2" x14ac:dyDescent="0.25"/>
    <row r="384" s="151" customFormat="1" ht="13.2" x14ac:dyDescent="0.25"/>
    <row r="385" s="151" customFormat="1" ht="13.2" x14ac:dyDescent="0.25"/>
    <row r="386" s="151" customFormat="1" ht="13.2" x14ac:dyDescent="0.25"/>
    <row r="387" s="151" customFormat="1" ht="13.2" x14ac:dyDescent="0.25"/>
    <row r="388" s="151" customFormat="1" ht="13.2" x14ac:dyDescent="0.25"/>
    <row r="389" s="151" customFormat="1" ht="13.2" x14ac:dyDescent="0.25"/>
    <row r="390" s="151" customFormat="1" ht="13.2" x14ac:dyDescent="0.25"/>
    <row r="391" s="151" customFormat="1" ht="13.2" x14ac:dyDescent="0.25"/>
    <row r="392" s="151" customFormat="1" ht="13.2" x14ac:dyDescent="0.25"/>
    <row r="393" s="151" customFormat="1" ht="13.2" x14ac:dyDescent="0.25"/>
    <row r="394" s="151" customFormat="1" ht="13.2" x14ac:dyDescent="0.25"/>
    <row r="395" s="151" customFormat="1" ht="13.2" x14ac:dyDescent="0.25"/>
    <row r="396" s="151" customFormat="1" ht="13.2" x14ac:dyDescent="0.25"/>
    <row r="397" s="151" customFormat="1" ht="13.2" x14ac:dyDescent="0.25"/>
    <row r="398" s="151" customFormat="1" ht="13.2" x14ac:dyDescent="0.25"/>
    <row r="399" s="151" customFormat="1" ht="13.2" x14ac:dyDescent="0.25"/>
    <row r="400" s="151" customFormat="1" ht="13.2" x14ac:dyDescent="0.25"/>
    <row r="401" s="151" customFormat="1" ht="13.2" x14ac:dyDescent="0.25"/>
    <row r="402" s="151" customFormat="1" ht="13.2" x14ac:dyDescent="0.25"/>
    <row r="403" s="151" customFormat="1" ht="13.2" x14ac:dyDescent="0.25"/>
    <row r="404" s="151" customFormat="1" ht="13.2" x14ac:dyDescent="0.25"/>
    <row r="405" s="151" customFormat="1" ht="13.2" x14ac:dyDescent="0.25"/>
    <row r="406" s="151" customFormat="1" ht="13.2" x14ac:dyDescent="0.25"/>
    <row r="407" s="151" customFormat="1" ht="13.2" x14ac:dyDescent="0.25"/>
    <row r="408" s="151" customFormat="1" ht="13.2" x14ac:dyDescent="0.25"/>
    <row r="409" s="151" customFormat="1" ht="13.2" x14ac:dyDescent="0.25"/>
    <row r="410" s="151" customFormat="1" ht="13.2" x14ac:dyDescent="0.25"/>
    <row r="411" s="151" customFormat="1" ht="13.2" x14ac:dyDescent="0.25"/>
    <row r="412" s="151" customFormat="1" ht="13.2" x14ac:dyDescent="0.25"/>
    <row r="413" s="151" customFormat="1" ht="13.2" x14ac:dyDescent="0.25"/>
  </sheetData>
  <protectedRanges>
    <protectedRange sqref="B316:D318 F313:G318 B315 D313:D315" name="Range12"/>
    <protectedRange sqref="C240:C244 F210:G215 B221:C227 B234:C238 B243:B284 C246:C284 B210:C215 G209 B209" name="Range10"/>
    <protectedRange sqref="B168:D172 F168:G172" name="Range8"/>
    <protectedRange sqref="B106:D110 F101:G110 D101:D105 C147:D147 B132:D136 C113:D130 B101:B105 F132:G136 F158:G162" name="Range6"/>
    <protectedRange sqref="B20:B25" name="Basic Facts 2"/>
    <protectedRange sqref="C14 C19:C25" name="Basic facts"/>
    <protectedRange sqref="B31:C35" name="Regulatory Sumary"/>
    <protectedRange sqref="C3 C46:D48 F46:G51 D53:D57 B59:D64 F53:G53 F59:G64 B83:D87 F66:G76 F78:G87 B40:B43 B31:C35 B20:C25 B49:B51 C42:C43 C14 C51:D51 C49:C50 G45 F56:G57 G54:G55 B78:B82 D78:D82 C19" name="HTT General"/>
    <protectedRange sqref="C139:D146 B158:D162 C148:D156" name="Range7"/>
    <protectedRange sqref="B180:D191 F180:G191" name="Range9"/>
    <protectedRange sqref="B321:G365" name="Range11"/>
    <protectedRange sqref="C46:G48 G45 B49:B51 C51:G51 C49:C50 E49:G50" name="Range13"/>
    <protectedRange sqref="C15:C18" name="Basic facts_1"/>
    <protectedRange sqref="C15:C18" name="HTT General_1"/>
    <protectedRange sqref="C27:C30" name="Regulatory Sumary_1"/>
    <protectedRange sqref="C27:C30" name="HTT General_2"/>
    <protectedRange sqref="C45 C38:C41" name="Regulatory Sumary_3"/>
    <protectedRange sqref="C45 C38:C41" name="HTT General_4"/>
    <protectedRange sqref="D49:D50" name="Regulatory Sumary_4"/>
    <protectedRange sqref="D49:D50" name="HTT General_5"/>
    <protectedRange sqref="F45" name="HTT General_6"/>
    <protectedRange sqref="F45" name="Range13_1"/>
    <protectedRange sqref="F54:F55 C66:D66 C53:C57 C78:C82 C70:D76" name="Regulatory Sumary_5"/>
    <protectedRange sqref="F54:F55 C66:D66 C53:C57 C78:C82 C70:D76" name="HTT General_7"/>
    <protectedRange sqref="C89 C93:C99 C101:C105" name="Regulatory Sumary_6"/>
    <protectedRange sqref="C89 C93:C99 C101:C105" name="HTT General_8"/>
    <protectedRange sqref="D89 D93:D99" name="HTT General_9"/>
    <protectedRange sqref="C112 C138" name="Regulatory Sumary_7"/>
    <protectedRange sqref="C112 C138" name="HTT General_10"/>
    <protectedRange sqref="D112" name="HTT General_11"/>
    <protectedRange sqref="D138" name="Regulatory Sumary_9"/>
    <protectedRange sqref="D138" name="HTT General_13"/>
    <protectedRange sqref="C164:D166" name="Regulatory Sumary_10"/>
    <protectedRange sqref="C164:D166" name="HTT General_14"/>
    <protectedRange sqref="C174:C178 C193:C208" name="Regulatory Sumary_11"/>
    <protectedRange sqref="C174:C178 C193:C208" name="HTT General_15"/>
    <protectedRange sqref="C217:C219" name="Regulatory Sumary_12"/>
    <protectedRange sqref="C217:C219" name="HTT General_16"/>
    <protectedRange sqref="C231:C233 C312:C315" name="Regulatory Sumary_13"/>
    <protectedRange sqref="C231:C233 C312:C315" name="HTT General_17"/>
  </protectedRanges>
  <dataValidations count="1">
    <dataValidation type="list" allowBlank="1" showInputMessage="1" showErrorMessage="1" sqref="C299" xr:uid="{55EB22B9-0D58-437B-8AF3-3A6A3995F231}">
      <formula1>#REF!</formula1>
    </dataValidation>
  </dataValidations>
  <hyperlinks>
    <hyperlink ref="B6" location="'A. HTT General'!B13" display="1. Basic Facts" xr:uid="{4CA088B6-9327-40FA-A50D-718EB9A3FB61}"/>
    <hyperlink ref="B7" location="'A. HTT General'!B26" display="2. Regulatory Summary" xr:uid="{657FB36B-96E6-4D7A-AB7D-9D829F7BDD0A}"/>
    <hyperlink ref="B8" location="'A. HTT General'!B36" display="3. General Cover Pool / Covered Bond Information" xr:uid="{EA1E9E7E-E65D-4364-B16B-70FD081272F6}"/>
    <hyperlink ref="B9" location="'A. HTT General'!B285" display="4. References to Capital Requirements Regulation (CRR) 129(7)" xr:uid="{56FA0A15-27E2-4231-A035-A07AC468EC0F}"/>
    <hyperlink ref="B11" location="'A. HTT General'!B319" display="6. Other relevant information" xr:uid="{283A8B0D-AA29-4551-B832-5C91BF5F8A0C}"/>
    <hyperlink ref="C289" location="'A. HTT General'!A39" display="'A. HTT General'!A39" xr:uid="{8F6F3A4D-3241-43E3-A92F-BCE2F0E81F4D}"/>
    <hyperlink ref="C291" location="'B1. HTT Mortgage Assets'!B43" display="'B1. HTT Mortgage Assets'!B43" xr:uid="{383DE035-DD1D-47CE-ABE4-F1EE513BE1A1}"/>
    <hyperlink ref="C292" location="'A. HTT General'!A52" display="'A. HTT General'!A52" xr:uid="{74B8F031-0996-49EE-AC0C-F3E3D6713896}"/>
    <hyperlink ref="C297" location="'A. HTT General'!B163" display="'A. HTT General'!B163" xr:uid="{62F23687-EC51-4FF8-8654-9E568608E73E}"/>
    <hyperlink ref="C298" location="'A. HTT General'!B137" display="'A. HTT General'!B137" xr:uid="{E441D44F-3F62-490E-80BC-1C8570879A83}"/>
    <hyperlink ref="C302" location="'C. HTT Harmonised Glossary'!B18" display="'C. HTT Harmonised Glossary'!B18" xr:uid="{4818ABCF-682B-44A7-82D8-3E04DA42905C}"/>
    <hyperlink ref="C303" location="'A. HTT General'!B65" display="'A. HTT General'!B65" xr:uid="{24825804-5D2B-4342-8E7B-D7DA518DCB24}"/>
    <hyperlink ref="C304" location="'A. HTT General'!B88" display="'A. HTT General'!B88" xr:uid="{2E04E829-C2B3-4A2A-8BAC-7CABD0980813}"/>
    <hyperlink ref="C307" location="'B1. HTT Mortgage Assets'!B179" display="'B1. HTT Mortgage Assets'!B179" xr:uid="{A16A6CDA-102F-4D66-98D9-199B236035F5}"/>
    <hyperlink ref="B27" r:id="rId1" display="Basel Compliance (Y/N)" xr:uid="{DFA23D23-2FEC-47EB-B841-B9082E84670C}"/>
    <hyperlink ref="B29" r:id="rId2" xr:uid="{7A7DD590-84A5-4727-8229-4663D8FE20F8}"/>
    <hyperlink ref="B30" r:id="rId3" xr:uid="{36D43A52-0FBD-43D9-9477-98280A507264}"/>
    <hyperlink ref="B10" location="'A. HTT General'!B311" display="5. References to Capital Requirements Regulation (CRR) 129(1)" xr:uid="{01B7CC9C-72AD-490E-B23A-BD237E647A03}"/>
    <hyperlink ref="D293" location="'B1. HTT Mortgage Assets'!B424" display="'B1. HTT Mortgage Assets'!B424" xr:uid="{04BF2BF3-A6E8-45C1-88BC-BA23BC00362C}"/>
    <hyperlink ref="C293" location="'B1. HTT Mortgage Assets'!B186" display="'B1. HTT Mortgage Assets'!B186" xr:uid="{B46F8710-4887-44DC-8FA1-E6173A548775}"/>
    <hyperlink ref="C288" location="'A. HTT General'!A38" display="'A. HTT General'!A38" xr:uid="{521BFBC7-8AF3-4EF3-A77C-0B52FD8772B6}"/>
    <hyperlink ref="C296" location="'A. HTT General'!B111" display="'A. HTT General'!B111" xr:uid="{9D60C90E-3257-4733-966B-6BF62961A552}"/>
    <hyperlink ref="C295" location="'B1. HTT Mortgage Assets'!B149" display="'B1. HTT Mortgage Assets'!B149" xr:uid="{A597D6D6-D861-4551-AFD8-4B5B1F3A9B24}"/>
    <hyperlink ref="C294" location="'C. HTT Harmonised Glossary'!B20" display="link to Glossary HG.1.15" xr:uid="{FF1EE4D9-38EE-4F45-9285-B2AF9421ACE9}"/>
    <hyperlink ref="C306" location="'A. HTT General'!B44" display="'A. HTT General'!B44" xr:uid="{32A6F65C-318C-4BF8-9C85-2AE0434F3500}"/>
    <hyperlink ref="C300" location="'B1. HTT Mortgage Assets'!B215" display="215 LTV residential mortgage" xr:uid="{7DD86AC8-81CD-4960-94F9-8E7E1FA13226}"/>
    <hyperlink ref="D300" location="'B1. HTT Mortgage Assets'!B453" display="441 LTV Commercial Mortgage" xr:uid="{67A2A442-FA64-4E0B-B3F6-E98C71224A81}"/>
    <hyperlink ref="C301" location="'A. HTT General'!B230" display="230 Derivatives and Swaps" xr:uid="{42CAF494-647E-4A58-BEF4-92AAAF3B7816}"/>
    <hyperlink ref="B28" r:id="rId4" display="CBD Compliance (Y/N)" xr:uid="{F23800A0-8D57-422B-BE2D-18D15AD116EA}"/>
    <hyperlink ref="C305" location="'C. HTT Harmonised Glossary'!B12" display="link to Glossary HG 1.7" xr:uid="{FAFAC3E1-6C71-412B-A3AB-6DFB21AA9A9F}"/>
    <hyperlink ref="B44" location="'C. HTT Harmonised Glossary'!B6" display="2. Over-collateralisation (OC) " xr:uid="{02D2F8CA-F77E-48C7-B8D9-1E5BF4AF070E}"/>
    <hyperlink ref="F300" location="'B2. HTT Public Sector Assets'!B147" display="147 for Public Sector Asset - type of debtor" xr:uid="{DA72A270-B289-4C54-A5DA-F7090ABAFB2E}"/>
  </hyperlinks>
  <pageMargins left="0.7" right="0.7" top="0.75" bottom="0.75" header="0.3" footer="0.3"/>
  <pageSetup scale="22" orientation="portrait" r:id="rId5"/>
  <headerFooter>
    <oddFooter>&amp;R_x000D_&amp;1#&amp;"Calibri"&amp;10&amp;K0078D7 Classification : Internal</oddFooter>
  </headerFooter>
  <rowBreaks count="1" manualBreakCount="1">
    <brk id="21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49FBB-5009-421A-8F3C-9E589FB99C08}">
  <sheetPr>
    <tabColor theme="9" tint="-0.249977111117893"/>
  </sheetPr>
  <dimension ref="A1:N422"/>
  <sheetViews>
    <sheetView view="pageBreakPreview" zoomScale="60" zoomScaleNormal="85" workbookViewId="0"/>
  </sheetViews>
  <sheetFormatPr defaultColWidth="8.88671875" defaultRowHeight="14.4" outlineLevelRow="1" x14ac:dyDescent="0.25"/>
  <cols>
    <col min="1" max="1" width="13.88671875" style="153" customWidth="1"/>
    <col min="2" max="2" width="62.88671875" style="153" customWidth="1"/>
    <col min="3" max="3" width="41" style="153" customWidth="1"/>
    <col min="4" max="4" width="40.88671875" style="153" customWidth="1"/>
    <col min="5" max="5" width="6.6640625" style="153" customWidth="1"/>
    <col min="6" max="6" width="41.5546875" style="153" customWidth="1"/>
    <col min="7" max="7" width="41.5546875" style="152" customWidth="1"/>
    <col min="8" max="16384" width="8.88671875" style="151"/>
  </cols>
  <sheetData>
    <row r="1" spans="1:7" ht="31.2" x14ac:dyDescent="0.25">
      <c r="A1" s="235" t="s">
        <v>812</v>
      </c>
      <c r="B1" s="235"/>
      <c r="C1" s="152"/>
      <c r="D1" s="152"/>
      <c r="E1" s="152"/>
      <c r="F1" s="234" t="s">
        <v>1517</v>
      </c>
    </row>
    <row r="2" spans="1:7" thickBot="1" x14ac:dyDescent="0.3">
      <c r="A2" s="152"/>
      <c r="B2" s="152"/>
      <c r="C2" s="152"/>
      <c r="D2" s="152"/>
      <c r="E2" s="152"/>
      <c r="F2" s="152"/>
    </row>
    <row r="3" spans="1:7" ht="18.600000000000001" thickBot="1" x14ac:dyDescent="0.3">
      <c r="A3" s="230"/>
      <c r="B3" s="232" t="s">
        <v>0</v>
      </c>
      <c r="C3" s="266" t="s">
        <v>1</v>
      </c>
      <c r="D3" s="230"/>
      <c r="E3" s="230"/>
      <c r="F3" s="152"/>
      <c r="G3" s="230"/>
    </row>
    <row r="4" spans="1:7" ht="15" thickBot="1" x14ac:dyDescent="0.3"/>
    <row r="5" spans="1:7" ht="18" x14ac:dyDescent="0.25">
      <c r="A5" s="228"/>
      <c r="B5" s="229" t="s">
        <v>464</v>
      </c>
      <c r="C5" s="228"/>
      <c r="E5" s="196"/>
      <c r="F5" s="196"/>
    </row>
    <row r="6" spans="1:7" x14ac:dyDescent="0.25">
      <c r="B6" s="265" t="s">
        <v>465</v>
      </c>
    </row>
    <row r="7" spans="1:7" x14ac:dyDescent="0.25">
      <c r="B7" s="264" t="s">
        <v>466</v>
      </c>
    </row>
    <row r="8" spans="1:7" ht="15" thickBot="1" x14ac:dyDescent="0.3">
      <c r="B8" s="263" t="s">
        <v>467</v>
      </c>
    </row>
    <row r="9" spans="1:7" x14ac:dyDescent="0.25">
      <c r="B9" s="262"/>
    </row>
    <row r="10" spans="1:7" ht="36" x14ac:dyDescent="0.25">
      <c r="A10" s="162" t="s">
        <v>5</v>
      </c>
      <c r="B10" s="162" t="s">
        <v>465</v>
      </c>
      <c r="C10" s="161"/>
      <c r="D10" s="161"/>
      <c r="E10" s="161"/>
      <c r="F10" s="161"/>
      <c r="G10" s="160"/>
    </row>
    <row r="11" spans="1:7" ht="15" customHeight="1" x14ac:dyDescent="0.25">
      <c r="A11" s="158"/>
      <c r="B11" s="159" t="s">
        <v>468</v>
      </c>
      <c r="C11" s="158" t="s">
        <v>58</v>
      </c>
      <c r="D11" s="158"/>
      <c r="E11" s="158"/>
      <c r="F11" s="156" t="s">
        <v>469</v>
      </c>
      <c r="G11" s="156"/>
    </row>
    <row r="12" spans="1:7" x14ac:dyDescent="0.25">
      <c r="A12" s="153" t="s">
        <v>470</v>
      </c>
      <c r="B12" s="153" t="s">
        <v>471</v>
      </c>
      <c r="C12" s="179">
        <v>21396.8878726205</v>
      </c>
      <c r="F12" s="180">
        <f>IF($C$15=0,"",IF(C12="[for completion]","",C12/$C$15))</f>
        <v>1</v>
      </c>
    </row>
    <row r="13" spans="1:7" x14ac:dyDescent="0.25">
      <c r="A13" s="153" t="s">
        <v>472</v>
      </c>
      <c r="B13" s="153" t="s">
        <v>473</v>
      </c>
      <c r="C13" s="179">
        <v>0</v>
      </c>
      <c r="F13" s="180">
        <f>IF($C$15=0,"",IF(C13="[for completion]","",C13/$C$15))</f>
        <v>0</v>
      </c>
    </row>
    <row r="14" spans="1:7" x14ac:dyDescent="0.25">
      <c r="A14" s="153" t="s">
        <v>474</v>
      </c>
      <c r="B14" s="153" t="s">
        <v>69</v>
      </c>
      <c r="C14" s="179">
        <v>0</v>
      </c>
      <c r="F14" s="180">
        <f>IF($C$15=0,"",IF(C14="[for completion]","",C14/$C$15))</f>
        <v>0</v>
      </c>
    </row>
    <row r="15" spans="1:7" x14ac:dyDescent="0.25">
      <c r="A15" s="153" t="s">
        <v>475</v>
      </c>
      <c r="B15" s="261" t="s">
        <v>71</v>
      </c>
      <c r="C15" s="182">
        <f>SUM(C12:C14)</f>
        <v>21396.8878726205</v>
      </c>
      <c r="F15" s="240">
        <f>SUM(F12:F14)</f>
        <v>1</v>
      </c>
    </row>
    <row r="16" spans="1:7" hidden="1" outlineLevel="1" x14ac:dyDescent="0.25">
      <c r="A16" s="153" t="s">
        <v>476</v>
      </c>
      <c r="B16" s="154" t="s">
        <v>477</v>
      </c>
      <c r="C16" s="182"/>
      <c r="F16" s="180">
        <f>IF($C$15=0,"",IF(C16="[for completion]","",C16/$C$15))</f>
        <v>0</v>
      </c>
    </row>
    <row r="17" spans="1:7" hidden="1" outlineLevel="1" x14ac:dyDescent="0.25">
      <c r="A17" s="153" t="s">
        <v>478</v>
      </c>
      <c r="B17" s="154" t="s">
        <v>479</v>
      </c>
      <c r="C17" s="182"/>
      <c r="F17" s="180">
        <f>IF($C$15=0,"",IF(C17="[for completion]","",C17/$C$15))</f>
        <v>0</v>
      </c>
    </row>
    <row r="18" spans="1:7" hidden="1" outlineLevel="1" x14ac:dyDescent="0.25">
      <c r="A18" s="153" t="s">
        <v>480</v>
      </c>
      <c r="B18" s="154" t="s">
        <v>178</v>
      </c>
      <c r="C18" s="182"/>
      <c r="F18" s="180">
        <f>IF($C$15=0,"",IF(C18="[for completion]","",C18/$C$15))</f>
        <v>0</v>
      </c>
    </row>
    <row r="19" spans="1:7" hidden="1" outlineLevel="1" x14ac:dyDescent="0.25">
      <c r="A19" s="153" t="s">
        <v>481</v>
      </c>
      <c r="B19" s="154" t="s">
        <v>178</v>
      </c>
      <c r="C19" s="182"/>
      <c r="F19" s="180">
        <f>IF($C$15=0,"",IF(C19="[for completion]","",C19/$C$15))</f>
        <v>0</v>
      </c>
    </row>
    <row r="20" spans="1:7" hidden="1" outlineLevel="1" x14ac:dyDescent="0.25">
      <c r="A20" s="153" t="s">
        <v>482</v>
      </c>
      <c r="B20" s="154" t="s">
        <v>178</v>
      </c>
      <c r="C20" s="182"/>
      <c r="F20" s="180">
        <f>IF($C$15=0,"",IF(C20="[for completion]","",C20/$C$15))</f>
        <v>0</v>
      </c>
    </row>
    <row r="21" spans="1:7" hidden="1" outlineLevel="1" x14ac:dyDescent="0.25">
      <c r="A21" s="153" t="s">
        <v>483</v>
      </c>
      <c r="B21" s="154" t="s">
        <v>178</v>
      </c>
      <c r="C21" s="182"/>
      <c r="F21" s="180">
        <f>IF($C$15=0,"",IF(C21="[for completion]","",C21/$C$15))</f>
        <v>0</v>
      </c>
    </row>
    <row r="22" spans="1:7" hidden="1" outlineLevel="1" x14ac:dyDescent="0.25">
      <c r="A22" s="153" t="s">
        <v>484</v>
      </c>
      <c r="B22" s="154" t="s">
        <v>178</v>
      </c>
      <c r="C22" s="182"/>
      <c r="F22" s="180">
        <f>IF($C$15=0,"",IF(C22="[for completion]","",C22/$C$15))</f>
        <v>0</v>
      </c>
    </row>
    <row r="23" spans="1:7" hidden="1" outlineLevel="1" x14ac:dyDescent="0.25">
      <c r="A23" s="153" t="s">
        <v>485</v>
      </c>
      <c r="B23" s="154" t="s">
        <v>178</v>
      </c>
      <c r="C23" s="182"/>
      <c r="F23" s="180">
        <f>IF($C$15=0,"",IF(C23="[for completion]","",C23/$C$15))</f>
        <v>0</v>
      </c>
    </row>
    <row r="24" spans="1:7" hidden="1" outlineLevel="1" x14ac:dyDescent="0.25">
      <c r="A24" s="153" t="s">
        <v>486</v>
      </c>
      <c r="B24" s="154" t="s">
        <v>178</v>
      </c>
      <c r="C24" s="182"/>
      <c r="F24" s="180">
        <f>IF($C$15=0,"",IF(C24="[for completion]","",C24/$C$15))</f>
        <v>0</v>
      </c>
    </row>
    <row r="25" spans="1:7" hidden="1" outlineLevel="1" x14ac:dyDescent="0.25">
      <c r="A25" s="153" t="s">
        <v>487</v>
      </c>
      <c r="B25" s="154" t="s">
        <v>178</v>
      </c>
      <c r="C25" s="182"/>
      <c r="F25" s="180">
        <f>IF($C$15=0,"",IF(C25="[for completion]","",C25/$C$15))</f>
        <v>0</v>
      </c>
    </row>
    <row r="26" spans="1:7" hidden="1" outlineLevel="1" x14ac:dyDescent="0.25">
      <c r="A26" s="153" t="s">
        <v>1713</v>
      </c>
      <c r="B26" s="154" t="s">
        <v>178</v>
      </c>
      <c r="C26" s="213"/>
      <c r="D26" s="151"/>
      <c r="E26" s="151"/>
      <c r="F26" s="180">
        <f>IF($C$15=0,"",IF(C26="[for completion]","",C26/$C$15))</f>
        <v>0</v>
      </c>
    </row>
    <row r="27" spans="1:7" ht="15" customHeight="1" collapsed="1" x14ac:dyDescent="0.25">
      <c r="A27" s="158"/>
      <c r="B27" s="159" t="s">
        <v>488</v>
      </c>
      <c r="C27" s="158" t="s">
        <v>489</v>
      </c>
      <c r="D27" s="158" t="s">
        <v>490</v>
      </c>
      <c r="E27" s="157"/>
      <c r="F27" s="158" t="s">
        <v>491</v>
      </c>
      <c r="G27" s="156"/>
    </row>
    <row r="28" spans="1:7" x14ac:dyDescent="0.25">
      <c r="A28" s="153" t="s">
        <v>492</v>
      </c>
      <c r="B28" s="153" t="s">
        <v>493</v>
      </c>
      <c r="C28" s="179">
        <v>290208</v>
      </c>
      <c r="D28" s="245"/>
      <c r="F28" s="245">
        <f>IF(AND(C28="[For completion]",D28="[For completion]"),"[For completion]",SUM(C28:D28))</f>
        <v>290208</v>
      </c>
    </row>
    <row r="29" spans="1:7" hidden="1" outlineLevel="1" x14ac:dyDescent="0.25">
      <c r="A29" s="153" t="s">
        <v>494</v>
      </c>
      <c r="B29" s="155" t="s">
        <v>1712</v>
      </c>
      <c r="C29" s="179">
        <v>139444</v>
      </c>
      <c r="D29" s="245"/>
      <c r="F29" s="245">
        <f>IF(AND(C29="[For completion]",D29="[For completion]"),"[For completion]",SUM(C29:D29))</f>
        <v>139444</v>
      </c>
    </row>
    <row r="30" spans="1:7" hidden="1" outlineLevel="1" x14ac:dyDescent="0.25">
      <c r="A30" s="153" t="s">
        <v>496</v>
      </c>
      <c r="B30" s="155" t="s">
        <v>497</v>
      </c>
      <c r="C30" s="245"/>
      <c r="D30" s="245"/>
      <c r="F30" s="245"/>
    </row>
    <row r="31" spans="1:7" hidden="1" outlineLevel="1" x14ac:dyDescent="0.25">
      <c r="A31" s="153" t="s">
        <v>498</v>
      </c>
      <c r="B31" s="155"/>
    </row>
    <row r="32" spans="1:7" hidden="1" outlineLevel="1" x14ac:dyDescent="0.25">
      <c r="A32" s="153" t="s">
        <v>499</v>
      </c>
      <c r="B32" s="155"/>
    </row>
    <row r="33" spans="1:7" hidden="1" outlineLevel="1" x14ac:dyDescent="0.25">
      <c r="A33" s="153" t="s">
        <v>500</v>
      </c>
      <c r="B33" s="155"/>
    </row>
    <row r="34" spans="1:7" hidden="1" outlineLevel="1" x14ac:dyDescent="0.25">
      <c r="A34" s="153" t="s">
        <v>501</v>
      </c>
      <c r="B34" s="155"/>
    </row>
    <row r="35" spans="1:7" ht="15" customHeight="1" collapsed="1" x14ac:dyDescent="0.25">
      <c r="A35" s="158"/>
      <c r="B35" s="159" t="s">
        <v>502</v>
      </c>
      <c r="C35" s="158" t="s">
        <v>503</v>
      </c>
      <c r="D35" s="158" t="s">
        <v>504</v>
      </c>
      <c r="E35" s="157"/>
      <c r="F35" s="156" t="s">
        <v>469</v>
      </c>
      <c r="G35" s="156"/>
    </row>
    <row r="36" spans="1:7" x14ac:dyDescent="0.25">
      <c r="A36" s="153" t="s">
        <v>505</v>
      </c>
      <c r="B36" s="153" t="s">
        <v>506</v>
      </c>
      <c r="C36" s="218">
        <v>3.68361776998687E-3</v>
      </c>
      <c r="D36" s="240"/>
      <c r="E36" s="238"/>
      <c r="F36" s="218">
        <v>3.68361776998687E-3</v>
      </c>
    </row>
    <row r="37" spans="1:7" hidden="1" outlineLevel="1" x14ac:dyDescent="0.25">
      <c r="A37" s="153" t="s">
        <v>507</v>
      </c>
      <c r="C37" s="240"/>
      <c r="D37" s="240"/>
      <c r="E37" s="238"/>
      <c r="F37" s="240"/>
    </row>
    <row r="38" spans="1:7" hidden="1" outlineLevel="1" x14ac:dyDescent="0.25">
      <c r="A38" s="153" t="s">
        <v>508</v>
      </c>
      <c r="C38" s="240"/>
      <c r="D38" s="240"/>
      <c r="E38" s="238"/>
      <c r="F38" s="240"/>
    </row>
    <row r="39" spans="1:7" hidden="1" outlineLevel="1" x14ac:dyDescent="0.25">
      <c r="A39" s="153" t="s">
        <v>509</v>
      </c>
      <c r="C39" s="240"/>
      <c r="D39" s="240"/>
      <c r="E39" s="238"/>
      <c r="F39" s="240"/>
    </row>
    <row r="40" spans="1:7" hidden="1" outlineLevel="1" x14ac:dyDescent="0.25">
      <c r="A40" s="153" t="s">
        <v>510</v>
      </c>
      <c r="C40" s="240"/>
      <c r="D40" s="240"/>
      <c r="E40" s="238"/>
      <c r="F40" s="240"/>
    </row>
    <row r="41" spans="1:7" hidden="1" outlineLevel="1" x14ac:dyDescent="0.25">
      <c r="A41" s="153" t="s">
        <v>511</v>
      </c>
      <c r="C41" s="240"/>
      <c r="D41" s="240"/>
      <c r="E41" s="238"/>
      <c r="F41" s="240"/>
    </row>
    <row r="42" spans="1:7" hidden="1" outlineLevel="1" x14ac:dyDescent="0.25">
      <c r="A42" s="153" t="s">
        <v>512</v>
      </c>
      <c r="C42" s="240"/>
      <c r="D42" s="240"/>
      <c r="E42" s="238"/>
      <c r="F42" s="240"/>
    </row>
    <row r="43" spans="1:7" ht="15" customHeight="1" collapsed="1" x14ac:dyDescent="0.25">
      <c r="A43" s="158"/>
      <c r="B43" s="159" t="s">
        <v>513</v>
      </c>
      <c r="C43" s="158" t="s">
        <v>503</v>
      </c>
      <c r="D43" s="158" t="s">
        <v>504</v>
      </c>
      <c r="E43" s="157"/>
      <c r="F43" s="156" t="s">
        <v>469</v>
      </c>
      <c r="G43" s="156"/>
    </row>
    <row r="44" spans="1:7" x14ac:dyDescent="0.25">
      <c r="A44" s="257" t="s">
        <v>514</v>
      </c>
      <c r="B44" s="259" t="s">
        <v>515</v>
      </c>
      <c r="C44" s="258">
        <f>SUM(C45:C71)</f>
        <v>1</v>
      </c>
      <c r="D44" s="258">
        <f>SUM(D45:D71)</f>
        <v>0</v>
      </c>
      <c r="E44" s="258"/>
      <c r="F44" s="258">
        <f>SUM(F45:F71)</f>
        <v>1</v>
      </c>
      <c r="G44" s="153"/>
    </row>
    <row r="45" spans="1:7" x14ac:dyDescent="0.25">
      <c r="A45" s="153" t="s">
        <v>516</v>
      </c>
      <c r="B45" s="153" t="s">
        <v>517</v>
      </c>
      <c r="C45" s="240"/>
      <c r="D45" s="240"/>
      <c r="E45" s="240"/>
      <c r="F45" s="240"/>
      <c r="G45" s="153"/>
    </row>
    <row r="46" spans="1:7" x14ac:dyDescent="0.25">
      <c r="A46" s="153" t="s">
        <v>518</v>
      </c>
      <c r="B46" s="153" t="s">
        <v>8</v>
      </c>
      <c r="C46" s="260">
        <v>1</v>
      </c>
      <c r="D46" s="240"/>
      <c r="E46" s="240"/>
      <c r="F46" s="260">
        <v>1</v>
      </c>
      <c r="G46" s="153"/>
    </row>
    <row r="47" spans="1:7" x14ac:dyDescent="0.25">
      <c r="A47" s="153" t="s">
        <v>519</v>
      </c>
      <c r="B47" s="153" t="s">
        <v>520</v>
      </c>
      <c r="C47" s="240"/>
      <c r="D47" s="240"/>
      <c r="E47" s="240"/>
      <c r="F47" s="240"/>
      <c r="G47" s="153"/>
    </row>
    <row r="48" spans="1:7" x14ac:dyDescent="0.25">
      <c r="A48" s="153" t="s">
        <v>521</v>
      </c>
      <c r="B48" s="153" t="s">
        <v>522</v>
      </c>
      <c r="C48" s="240"/>
      <c r="D48" s="240"/>
      <c r="E48" s="240"/>
      <c r="F48" s="240"/>
      <c r="G48" s="153"/>
    </row>
    <row r="49" spans="1:7" x14ac:dyDescent="0.25">
      <c r="A49" s="153" t="s">
        <v>523</v>
      </c>
      <c r="B49" s="153" t="s">
        <v>524</v>
      </c>
      <c r="C49" s="240"/>
      <c r="D49" s="240"/>
      <c r="E49" s="240"/>
      <c r="F49" s="240"/>
      <c r="G49" s="153"/>
    </row>
    <row r="50" spans="1:7" x14ac:dyDescent="0.25">
      <c r="A50" s="153" t="s">
        <v>525</v>
      </c>
      <c r="B50" s="153" t="s">
        <v>1711</v>
      </c>
      <c r="C50" s="240"/>
      <c r="D50" s="240"/>
      <c r="E50" s="240"/>
      <c r="F50" s="240"/>
      <c r="G50" s="153"/>
    </row>
    <row r="51" spans="1:7" x14ac:dyDescent="0.25">
      <c r="A51" s="153" t="s">
        <v>526</v>
      </c>
      <c r="B51" s="153" t="s">
        <v>527</v>
      </c>
      <c r="C51" s="240"/>
      <c r="D51" s="240"/>
      <c r="E51" s="240"/>
      <c r="F51" s="240"/>
      <c r="G51" s="153"/>
    </row>
    <row r="52" spans="1:7" x14ac:dyDescent="0.25">
      <c r="A52" s="153" t="s">
        <v>528</v>
      </c>
      <c r="B52" s="153" t="s">
        <v>529</v>
      </c>
      <c r="C52" s="240"/>
      <c r="D52" s="240"/>
      <c r="E52" s="240"/>
      <c r="F52" s="240"/>
      <c r="G52" s="153"/>
    </row>
    <row r="53" spans="1:7" x14ac:dyDescent="0.25">
      <c r="A53" s="153" t="s">
        <v>530</v>
      </c>
      <c r="B53" s="153" t="s">
        <v>531</v>
      </c>
      <c r="C53" s="240"/>
      <c r="D53" s="240"/>
      <c r="E53" s="240"/>
      <c r="F53" s="240"/>
      <c r="G53" s="153"/>
    </row>
    <row r="54" spans="1:7" x14ac:dyDescent="0.25">
      <c r="A54" s="153" t="s">
        <v>532</v>
      </c>
      <c r="B54" s="153" t="s">
        <v>533</v>
      </c>
      <c r="C54" s="240"/>
      <c r="D54" s="240"/>
      <c r="E54" s="240"/>
      <c r="F54" s="240"/>
      <c r="G54" s="153"/>
    </row>
    <row r="55" spans="1:7" x14ac:dyDescent="0.25">
      <c r="A55" s="153" t="s">
        <v>534</v>
      </c>
      <c r="B55" s="153" t="s">
        <v>535</v>
      </c>
      <c r="C55" s="240"/>
      <c r="D55" s="240"/>
      <c r="E55" s="240"/>
      <c r="F55" s="240"/>
      <c r="G55" s="153"/>
    </row>
    <row r="56" spans="1:7" x14ac:dyDescent="0.25">
      <c r="A56" s="153" t="s">
        <v>536</v>
      </c>
      <c r="B56" s="153" t="s">
        <v>537</v>
      </c>
      <c r="C56" s="240"/>
      <c r="D56" s="240"/>
      <c r="E56" s="240"/>
      <c r="F56" s="240"/>
      <c r="G56" s="153"/>
    </row>
    <row r="57" spans="1:7" x14ac:dyDescent="0.25">
      <c r="A57" s="153" t="s">
        <v>538</v>
      </c>
      <c r="B57" s="153" t="s">
        <v>539</v>
      </c>
      <c r="C57" s="240"/>
      <c r="D57" s="240"/>
      <c r="E57" s="240"/>
      <c r="F57" s="240"/>
      <c r="G57" s="153"/>
    </row>
    <row r="58" spans="1:7" x14ac:dyDescent="0.25">
      <c r="A58" s="153" t="s">
        <v>540</v>
      </c>
      <c r="B58" s="153" t="s">
        <v>541</v>
      </c>
      <c r="C58" s="240"/>
      <c r="D58" s="240"/>
      <c r="E58" s="240"/>
      <c r="F58" s="240"/>
      <c r="G58" s="153"/>
    </row>
    <row r="59" spans="1:7" x14ac:dyDescent="0.25">
      <c r="A59" s="153" t="s">
        <v>542</v>
      </c>
      <c r="B59" s="153" t="s">
        <v>543</v>
      </c>
      <c r="C59" s="240"/>
      <c r="D59" s="240"/>
      <c r="E59" s="240"/>
      <c r="F59" s="240"/>
      <c r="G59" s="153"/>
    </row>
    <row r="60" spans="1:7" x14ac:dyDescent="0.25">
      <c r="A60" s="153" t="s">
        <v>544</v>
      </c>
      <c r="B60" s="153" t="s">
        <v>545</v>
      </c>
      <c r="C60" s="240"/>
      <c r="D60" s="240"/>
      <c r="E60" s="240"/>
      <c r="F60" s="240"/>
      <c r="G60" s="153"/>
    </row>
    <row r="61" spans="1:7" x14ac:dyDescent="0.25">
      <c r="A61" s="153" t="s">
        <v>546</v>
      </c>
      <c r="B61" s="153" t="s">
        <v>547</v>
      </c>
      <c r="C61" s="240"/>
      <c r="D61" s="240"/>
      <c r="E61" s="240"/>
      <c r="F61" s="240"/>
      <c r="G61" s="153"/>
    </row>
    <row r="62" spans="1:7" x14ac:dyDescent="0.25">
      <c r="A62" s="153" t="s">
        <v>548</v>
      </c>
      <c r="B62" s="153" t="s">
        <v>549</v>
      </c>
      <c r="C62" s="240"/>
      <c r="D62" s="240"/>
      <c r="E62" s="240"/>
      <c r="F62" s="240"/>
      <c r="G62" s="153"/>
    </row>
    <row r="63" spans="1:7" x14ac:dyDescent="0.25">
      <c r="A63" s="153" t="s">
        <v>550</v>
      </c>
      <c r="B63" s="153" t="s">
        <v>551</v>
      </c>
      <c r="C63" s="240"/>
      <c r="D63" s="240"/>
      <c r="E63" s="240"/>
      <c r="F63" s="240"/>
      <c r="G63" s="153"/>
    </row>
    <row r="64" spans="1:7" x14ac:dyDescent="0.25">
      <c r="A64" s="153" t="s">
        <v>552</v>
      </c>
      <c r="B64" s="153" t="s">
        <v>553</v>
      </c>
      <c r="C64" s="240"/>
      <c r="D64" s="240"/>
      <c r="E64" s="240"/>
      <c r="F64" s="240"/>
      <c r="G64" s="153"/>
    </row>
    <row r="65" spans="1:7" x14ac:dyDescent="0.25">
      <c r="A65" s="153" t="s">
        <v>554</v>
      </c>
      <c r="B65" s="153" t="s">
        <v>555</v>
      </c>
      <c r="C65" s="240"/>
      <c r="D65" s="240"/>
      <c r="E65" s="240"/>
      <c r="F65" s="240"/>
      <c r="G65" s="153"/>
    </row>
    <row r="66" spans="1:7" x14ac:dyDescent="0.25">
      <c r="A66" s="153" t="s">
        <v>556</v>
      </c>
      <c r="B66" s="153" t="s">
        <v>557</v>
      </c>
      <c r="C66" s="240"/>
      <c r="D66" s="240"/>
      <c r="E66" s="240"/>
      <c r="F66" s="240"/>
      <c r="G66" s="153"/>
    </row>
    <row r="67" spans="1:7" x14ac:dyDescent="0.25">
      <c r="A67" s="153" t="s">
        <v>558</v>
      </c>
      <c r="B67" s="153" t="s">
        <v>559</v>
      </c>
      <c r="C67" s="240"/>
      <c r="D67" s="240"/>
      <c r="E67" s="240"/>
      <c r="F67" s="240"/>
      <c r="G67" s="153"/>
    </row>
    <row r="68" spans="1:7" x14ac:dyDescent="0.25">
      <c r="A68" s="153" t="s">
        <v>560</v>
      </c>
      <c r="B68" s="153" t="s">
        <v>561</v>
      </c>
      <c r="C68" s="240"/>
      <c r="D68" s="240"/>
      <c r="E68" s="240"/>
      <c r="F68" s="240"/>
      <c r="G68" s="153"/>
    </row>
    <row r="69" spans="1:7" x14ac:dyDescent="0.25">
      <c r="A69" s="153" t="s">
        <v>562</v>
      </c>
      <c r="B69" s="153" t="s">
        <v>563</v>
      </c>
      <c r="C69" s="240"/>
      <c r="D69" s="240"/>
      <c r="E69" s="240"/>
      <c r="F69" s="240"/>
      <c r="G69" s="153"/>
    </row>
    <row r="70" spans="1:7" x14ac:dyDescent="0.25">
      <c r="A70" s="153" t="s">
        <v>564</v>
      </c>
      <c r="B70" s="153" t="s">
        <v>565</v>
      </c>
      <c r="C70" s="240"/>
      <c r="D70" s="240"/>
      <c r="E70" s="240"/>
      <c r="F70" s="240"/>
      <c r="G70" s="153"/>
    </row>
    <row r="71" spans="1:7" x14ac:dyDescent="0.25">
      <c r="A71" s="153" t="s">
        <v>566</v>
      </c>
      <c r="B71" s="153" t="s">
        <v>567</v>
      </c>
      <c r="C71" s="240"/>
      <c r="D71" s="240"/>
      <c r="E71" s="240"/>
      <c r="F71" s="240"/>
      <c r="G71" s="153"/>
    </row>
    <row r="72" spans="1:7" x14ac:dyDescent="0.25">
      <c r="A72" s="257" t="s">
        <v>568</v>
      </c>
      <c r="B72" s="259" t="s">
        <v>262</v>
      </c>
      <c r="C72" s="258">
        <f>SUM(C73:C75)</f>
        <v>0</v>
      </c>
      <c r="D72" s="258">
        <f>SUM(D73:D75)</f>
        <v>0</v>
      </c>
      <c r="E72" s="258"/>
      <c r="F72" s="258">
        <f>SUM(F73:F75)</f>
        <v>0</v>
      </c>
      <c r="G72" s="153"/>
    </row>
    <row r="73" spans="1:7" x14ac:dyDescent="0.25">
      <c r="A73" s="153" t="s">
        <v>569</v>
      </c>
      <c r="B73" s="153" t="s">
        <v>570</v>
      </c>
      <c r="C73" s="240"/>
      <c r="D73" s="240"/>
      <c r="E73" s="240"/>
      <c r="F73" s="240"/>
      <c r="G73" s="153"/>
    </row>
    <row r="74" spans="1:7" x14ac:dyDescent="0.25">
      <c r="A74" s="153" t="s">
        <v>571</v>
      </c>
      <c r="B74" s="153" t="s">
        <v>572</v>
      </c>
      <c r="C74" s="240"/>
      <c r="D74" s="240"/>
      <c r="E74" s="240"/>
      <c r="F74" s="240"/>
      <c r="G74" s="153"/>
    </row>
    <row r="75" spans="1:7" x14ac:dyDescent="0.25">
      <c r="A75" s="153" t="s">
        <v>573</v>
      </c>
      <c r="B75" s="153" t="s">
        <v>574</v>
      </c>
      <c r="C75" s="240"/>
      <c r="D75" s="240"/>
      <c r="E75" s="240"/>
      <c r="F75" s="240"/>
      <c r="G75" s="153"/>
    </row>
    <row r="76" spans="1:7" x14ac:dyDescent="0.25">
      <c r="A76" s="257" t="s">
        <v>575</v>
      </c>
      <c r="B76" s="259" t="s">
        <v>69</v>
      </c>
      <c r="C76" s="258">
        <f>SUM(C77:C87)</f>
        <v>0</v>
      </c>
      <c r="D76" s="258">
        <f>SUM(D77:D87)</f>
        <v>0</v>
      </c>
      <c r="E76" s="258"/>
      <c r="F76" s="258">
        <f>SUM(F77:F87)</f>
        <v>0</v>
      </c>
      <c r="G76" s="153"/>
    </row>
    <row r="77" spans="1:7" x14ac:dyDescent="0.25">
      <c r="A77" s="153" t="s">
        <v>576</v>
      </c>
      <c r="B77" s="176" t="s">
        <v>264</v>
      </c>
      <c r="C77" s="240"/>
      <c r="D77" s="240"/>
      <c r="E77" s="240"/>
      <c r="F77" s="240"/>
      <c r="G77" s="153"/>
    </row>
    <row r="78" spans="1:7" x14ac:dyDescent="0.25">
      <c r="A78" s="153" t="s">
        <v>577</v>
      </c>
      <c r="B78" s="153" t="s">
        <v>266</v>
      </c>
      <c r="C78" s="240"/>
      <c r="D78" s="240"/>
      <c r="E78" s="240"/>
      <c r="F78" s="240"/>
      <c r="G78" s="153"/>
    </row>
    <row r="79" spans="1:7" x14ac:dyDescent="0.25">
      <c r="A79" s="153" t="s">
        <v>578</v>
      </c>
      <c r="B79" s="176" t="s">
        <v>268</v>
      </c>
      <c r="C79" s="240"/>
      <c r="D79" s="240"/>
      <c r="E79" s="240"/>
      <c r="F79" s="240"/>
      <c r="G79" s="153"/>
    </row>
    <row r="80" spans="1:7" x14ac:dyDescent="0.25">
      <c r="A80" s="153" t="s">
        <v>579</v>
      </c>
      <c r="B80" s="176" t="s">
        <v>270</v>
      </c>
      <c r="C80" s="240"/>
      <c r="D80" s="240"/>
      <c r="E80" s="240"/>
      <c r="F80" s="240"/>
      <c r="G80" s="153"/>
    </row>
    <row r="81" spans="1:7" x14ac:dyDescent="0.25">
      <c r="A81" s="153" t="s">
        <v>580</v>
      </c>
      <c r="B81" s="176" t="s">
        <v>272</v>
      </c>
      <c r="C81" s="240"/>
      <c r="D81" s="240"/>
      <c r="E81" s="240"/>
      <c r="F81" s="240"/>
      <c r="G81" s="153"/>
    </row>
    <row r="82" spans="1:7" x14ac:dyDescent="0.25">
      <c r="A82" s="153" t="s">
        <v>581</v>
      </c>
      <c r="B82" s="176" t="s">
        <v>274</v>
      </c>
      <c r="C82" s="240"/>
      <c r="D82" s="240"/>
      <c r="E82" s="240"/>
      <c r="F82" s="240"/>
      <c r="G82" s="153"/>
    </row>
    <row r="83" spans="1:7" x14ac:dyDescent="0.25">
      <c r="A83" s="153" t="s">
        <v>582</v>
      </c>
      <c r="B83" s="176" t="s">
        <v>276</v>
      </c>
      <c r="C83" s="240"/>
      <c r="D83" s="240"/>
      <c r="E83" s="240"/>
      <c r="F83" s="240"/>
      <c r="G83" s="153"/>
    </row>
    <row r="84" spans="1:7" x14ac:dyDescent="0.25">
      <c r="A84" s="153" t="s">
        <v>583</v>
      </c>
      <c r="B84" s="176" t="s">
        <v>278</v>
      </c>
      <c r="C84" s="240"/>
      <c r="D84" s="240"/>
      <c r="E84" s="240"/>
      <c r="F84" s="240"/>
      <c r="G84" s="153"/>
    </row>
    <row r="85" spans="1:7" x14ac:dyDescent="0.25">
      <c r="A85" s="153" t="s">
        <v>584</v>
      </c>
      <c r="B85" s="176" t="s">
        <v>280</v>
      </c>
      <c r="C85" s="240"/>
      <c r="D85" s="240"/>
      <c r="E85" s="240"/>
      <c r="F85" s="240"/>
      <c r="G85" s="153"/>
    </row>
    <row r="86" spans="1:7" x14ac:dyDescent="0.25">
      <c r="A86" s="153" t="s">
        <v>585</v>
      </c>
      <c r="B86" s="176" t="s">
        <v>282</v>
      </c>
      <c r="C86" s="240"/>
      <c r="D86" s="240"/>
      <c r="E86" s="240"/>
      <c r="F86" s="240"/>
      <c r="G86" s="153"/>
    </row>
    <row r="87" spans="1:7" x14ac:dyDescent="0.25">
      <c r="A87" s="153" t="s">
        <v>586</v>
      </c>
      <c r="B87" s="176" t="s">
        <v>69</v>
      </c>
      <c r="C87" s="240"/>
      <c r="D87" s="240"/>
      <c r="E87" s="240"/>
      <c r="F87" s="240"/>
      <c r="G87" s="153"/>
    </row>
    <row r="88" spans="1:7" hidden="1" outlineLevel="1" x14ac:dyDescent="0.25">
      <c r="A88" s="153" t="s">
        <v>587</v>
      </c>
      <c r="B88" s="154" t="s">
        <v>178</v>
      </c>
      <c r="C88" s="240"/>
      <c r="D88" s="240"/>
      <c r="E88" s="240"/>
      <c r="F88" s="240"/>
      <c r="G88" s="153"/>
    </row>
    <row r="89" spans="1:7" hidden="1" outlineLevel="1" x14ac:dyDescent="0.25">
      <c r="A89" s="153" t="s">
        <v>588</v>
      </c>
      <c r="B89" s="154" t="s">
        <v>178</v>
      </c>
      <c r="C89" s="240"/>
      <c r="D89" s="240"/>
      <c r="E89" s="240"/>
      <c r="F89" s="240"/>
      <c r="G89" s="153"/>
    </row>
    <row r="90" spans="1:7" hidden="1" outlineLevel="1" x14ac:dyDescent="0.25">
      <c r="A90" s="153" t="s">
        <v>589</v>
      </c>
      <c r="B90" s="154" t="s">
        <v>178</v>
      </c>
      <c r="C90" s="240"/>
      <c r="D90" s="240"/>
      <c r="E90" s="240"/>
      <c r="F90" s="240"/>
      <c r="G90" s="153"/>
    </row>
    <row r="91" spans="1:7" hidden="1" outlineLevel="1" x14ac:dyDescent="0.25">
      <c r="A91" s="153" t="s">
        <v>590</v>
      </c>
      <c r="B91" s="154" t="s">
        <v>178</v>
      </c>
      <c r="C91" s="240"/>
      <c r="D91" s="240"/>
      <c r="E91" s="240"/>
      <c r="F91" s="240"/>
      <c r="G91" s="153"/>
    </row>
    <row r="92" spans="1:7" hidden="1" outlineLevel="1" x14ac:dyDescent="0.25">
      <c r="A92" s="153" t="s">
        <v>591</v>
      </c>
      <c r="B92" s="154" t="s">
        <v>178</v>
      </c>
      <c r="C92" s="240"/>
      <c r="D92" s="240"/>
      <c r="E92" s="240"/>
      <c r="F92" s="240"/>
      <c r="G92" s="153"/>
    </row>
    <row r="93" spans="1:7" hidden="1" outlineLevel="1" x14ac:dyDescent="0.25">
      <c r="A93" s="153" t="s">
        <v>592</v>
      </c>
      <c r="B93" s="154" t="s">
        <v>178</v>
      </c>
      <c r="C93" s="240"/>
      <c r="D93" s="240"/>
      <c r="E93" s="240"/>
      <c r="F93" s="240"/>
      <c r="G93" s="153"/>
    </row>
    <row r="94" spans="1:7" hidden="1" outlineLevel="1" x14ac:dyDescent="0.25">
      <c r="A94" s="153" t="s">
        <v>593</v>
      </c>
      <c r="B94" s="154" t="s">
        <v>178</v>
      </c>
      <c r="C94" s="240"/>
      <c r="D94" s="240"/>
      <c r="E94" s="240"/>
      <c r="F94" s="240"/>
      <c r="G94" s="153"/>
    </row>
    <row r="95" spans="1:7" hidden="1" outlineLevel="1" x14ac:dyDescent="0.25">
      <c r="A95" s="153" t="s">
        <v>594</v>
      </c>
      <c r="B95" s="154" t="s">
        <v>178</v>
      </c>
      <c r="C95" s="240"/>
      <c r="D95" s="240"/>
      <c r="E95" s="240"/>
      <c r="F95" s="240"/>
      <c r="G95" s="153"/>
    </row>
    <row r="96" spans="1:7" hidden="1" outlineLevel="1" x14ac:dyDescent="0.25">
      <c r="A96" s="153" t="s">
        <v>595</v>
      </c>
      <c r="B96" s="154" t="s">
        <v>178</v>
      </c>
      <c r="C96" s="240"/>
      <c r="D96" s="240"/>
      <c r="E96" s="240"/>
      <c r="F96" s="240"/>
      <c r="G96" s="153"/>
    </row>
    <row r="97" spans="1:7" hidden="1" outlineLevel="1" x14ac:dyDescent="0.25">
      <c r="A97" s="153" t="s">
        <v>596</v>
      </c>
      <c r="B97" s="154" t="s">
        <v>178</v>
      </c>
      <c r="C97" s="240"/>
      <c r="D97" s="240"/>
      <c r="E97" s="240"/>
      <c r="F97" s="240"/>
      <c r="G97" s="153"/>
    </row>
    <row r="98" spans="1:7" ht="15" customHeight="1" collapsed="1" x14ac:dyDescent="0.25">
      <c r="A98" s="158"/>
      <c r="B98" s="205" t="s">
        <v>1710</v>
      </c>
      <c r="C98" s="158" t="s">
        <v>503</v>
      </c>
      <c r="D98" s="158" t="s">
        <v>504</v>
      </c>
      <c r="E98" s="157"/>
      <c r="F98" s="156" t="s">
        <v>469</v>
      </c>
      <c r="G98" s="156"/>
    </row>
    <row r="99" spans="1:7" x14ac:dyDescent="0.25">
      <c r="A99" s="257" t="s">
        <v>597</v>
      </c>
      <c r="B99" s="218" t="s">
        <v>598</v>
      </c>
      <c r="C99" s="218">
        <v>0.15397935829237899</v>
      </c>
      <c r="D99" s="218"/>
      <c r="E99" s="218"/>
      <c r="F99" s="218">
        <v>0.15397935829237899</v>
      </c>
      <c r="G99" s="153"/>
    </row>
    <row r="100" spans="1:7" x14ac:dyDescent="0.25">
      <c r="A100" s="153" t="s">
        <v>599</v>
      </c>
      <c r="B100" s="218" t="s">
        <v>600</v>
      </c>
      <c r="C100" s="218">
        <v>0.142194592793248</v>
      </c>
      <c r="D100" s="240"/>
      <c r="E100" s="240"/>
      <c r="F100" s="218">
        <v>0.142194592793248</v>
      </c>
      <c r="G100" s="153"/>
    </row>
    <row r="101" spans="1:7" x14ac:dyDescent="0.25">
      <c r="A101" s="153" t="s">
        <v>601</v>
      </c>
      <c r="B101" s="218" t="s">
        <v>602</v>
      </c>
      <c r="C101" s="218">
        <v>0.143542086310608</v>
      </c>
      <c r="D101" s="240"/>
      <c r="E101" s="240"/>
      <c r="F101" s="218">
        <v>0.143542086310608</v>
      </c>
      <c r="G101" s="153"/>
    </row>
    <row r="102" spans="1:7" x14ac:dyDescent="0.25">
      <c r="A102" s="153" t="s">
        <v>603</v>
      </c>
      <c r="B102" s="218" t="s">
        <v>604</v>
      </c>
      <c r="C102" s="218">
        <v>9.0507385444034402E-2</v>
      </c>
      <c r="D102" s="240"/>
      <c r="E102" s="240"/>
      <c r="F102" s="218">
        <v>9.0507385444034402E-2</v>
      </c>
      <c r="G102" s="153"/>
    </row>
    <row r="103" spans="1:7" x14ac:dyDescent="0.25">
      <c r="A103" s="153" t="s">
        <v>605</v>
      </c>
      <c r="B103" s="218" t="s">
        <v>606</v>
      </c>
      <c r="C103" s="218">
        <v>0.100689756241929</v>
      </c>
      <c r="D103" s="240"/>
      <c r="E103" s="240"/>
      <c r="F103" s="218">
        <v>0.100689756241929</v>
      </c>
      <c r="G103" s="153"/>
    </row>
    <row r="104" spans="1:7" x14ac:dyDescent="0.25">
      <c r="A104" s="153" t="s">
        <v>607</v>
      </c>
      <c r="B104" s="218" t="s">
        <v>608</v>
      </c>
      <c r="C104" s="218">
        <v>7.7895755538952796E-2</v>
      </c>
      <c r="D104" s="240"/>
      <c r="E104" s="240"/>
      <c r="F104" s="218">
        <v>7.7895755538952796E-2</v>
      </c>
      <c r="G104" s="153"/>
    </row>
    <row r="105" spans="1:7" x14ac:dyDescent="0.25">
      <c r="A105" s="153" t="s">
        <v>609</v>
      </c>
      <c r="B105" s="218" t="s">
        <v>610</v>
      </c>
      <c r="C105" s="218">
        <v>8.0970823934492397E-2</v>
      </c>
      <c r="D105" s="240"/>
      <c r="E105" s="240"/>
      <c r="F105" s="218">
        <v>8.0970823934492397E-2</v>
      </c>
      <c r="G105" s="153"/>
    </row>
    <row r="106" spans="1:7" x14ac:dyDescent="0.25">
      <c r="A106" s="153" t="s">
        <v>611</v>
      </c>
      <c r="B106" s="218" t="s">
        <v>612</v>
      </c>
      <c r="C106" s="218">
        <v>7.7605682735985407E-2</v>
      </c>
      <c r="D106" s="240"/>
      <c r="E106" s="240"/>
      <c r="F106" s="218">
        <v>7.7605682735985407E-2</v>
      </c>
      <c r="G106" s="153"/>
    </row>
    <row r="107" spans="1:7" x14ac:dyDescent="0.25">
      <c r="A107" s="153" t="s">
        <v>613</v>
      </c>
      <c r="B107" s="218" t="s">
        <v>614</v>
      </c>
      <c r="C107" s="218">
        <v>5.1248914471491602E-2</v>
      </c>
      <c r="D107" s="240"/>
      <c r="E107" s="240"/>
      <c r="F107" s="218">
        <v>5.1248914471491602E-2</v>
      </c>
      <c r="G107" s="153"/>
    </row>
    <row r="108" spans="1:7" x14ac:dyDescent="0.25">
      <c r="A108" s="153" t="s">
        <v>615</v>
      </c>
      <c r="B108" s="218" t="s">
        <v>616</v>
      </c>
      <c r="C108" s="218">
        <v>4.7501011009202697E-2</v>
      </c>
      <c r="D108" s="240"/>
      <c r="E108" s="240"/>
      <c r="F108" s="218">
        <v>4.7501011009202697E-2</v>
      </c>
      <c r="G108" s="153"/>
    </row>
    <row r="109" spans="1:7" x14ac:dyDescent="0.25">
      <c r="A109" s="153" t="s">
        <v>617</v>
      </c>
      <c r="B109" s="218" t="s">
        <v>551</v>
      </c>
      <c r="C109" s="218">
        <v>3.2280218331836502E-2</v>
      </c>
      <c r="D109" s="240"/>
      <c r="E109" s="240"/>
      <c r="F109" s="218">
        <v>3.2280218331836502E-2</v>
      </c>
      <c r="G109" s="153"/>
    </row>
    <row r="110" spans="1:7" x14ac:dyDescent="0.25">
      <c r="A110" s="153" t="s">
        <v>618</v>
      </c>
      <c r="B110" s="218" t="s">
        <v>69</v>
      </c>
      <c r="C110" s="218">
        <v>1.5844148958401201E-3</v>
      </c>
      <c r="D110" s="240"/>
      <c r="E110" s="240"/>
      <c r="F110" s="218">
        <v>1.5844148958401201E-3</v>
      </c>
      <c r="G110" s="153"/>
    </row>
    <row r="111" spans="1:7" hidden="1" outlineLevel="1" x14ac:dyDescent="0.25">
      <c r="A111" s="153" t="s">
        <v>619</v>
      </c>
      <c r="B111" s="176"/>
      <c r="C111" s="240"/>
      <c r="D111" s="240"/>
      <c r="E111" s="240"/>
      <c r="F111" s="240"/>
      <c r="G111" s="153"/>
    </row>
    <row r="112" spans="1:7" hidden="1" outlineLevel="1" x14ac:dyDescent="0.25">
      <c r="A112" s="153" t="s">
        <v>620</v>
      </c>
      <c r="B112" s="176"/>
      <c r="C112" s="240"/>
      <c r="D112" s="240"/>
      <c r="E112" s="240"/>
      <c r="F112" s="240"/>
      <c r="G112" s="153"/>
    </row>
    <row r="113" spans="1:7" hidden="1" outlineLevel="1" x14ac:dyDescent="0.25">
      <c r="A113" s="153" t="s">
        <v>621</v>
      </c>
      <c r="B113" s="176"/>
      <c r="C113" s="240"/>
      <c r="D113" s="240"/>
      <c r="E113" s="240"/>
      <c r="F113" s="240"/>
      <c r="G113" s="153"/>
    </row>
    <row r="114" spans="1:7" hidden="1" outlineLevel="1" x14ac:dyDescent="0.25">
      <c r="A114" s="153" t="s">
        <v>622</v>
      </c>
      <c r="B114" s="176"/>
      <c r="C114" s="240"/>
      <c r="D114" s="240"/>
      <c r="E114" s="240"/>
      <c r="F114" s="240"/>
      <c r="G114" s="153"/>
    </row>
    <row r="115" spans="1:7" hidden="1" outlineLevel="1" x14ac:dyDescent="0.25">
      <c r="A115" s="153" t="s">
        <v>623</v>
      </c>
      <c r="B115" s="176"/>
      <c r="C115" s="240"/>
      <c r="D115" s="240"/>
      <c r="E115" s="240"/>
      <c r="F115" s="240"/>
      <c r="G115" s="153"/>
    </row>
    <row r="116" spans="1:7" hidden="1" outlineLevel="1" x14ac:dyDescent="0.25">
      <c r="A116" s="153" t="s">
        <v>624</v>
      </c>
      <c r="B116" s="176"/>
      <c r="C116" s="240"/>
      <c r="D116" s="240"/>
      <c r="E116" s="240"/>
      <c r="F116" s="240"/>
      <c r="G116" s="153"/>
    </row>
    <row r="117" spans="1:7" hidden="1" outlineLevel="1" x14ac:dyDescent="0.25">
      <c r="A117" s="153" t="s">
        <v>625</v>
      </c>
      <c r="B117" s="176"/>
      <c r="C117" s="240"/>
      <c r="D117" s="240"/>
      <c r="E117" s="240"/>
      <c r="F117" s="240"/>
      <c r="G117" s="153"/>
    </row>
    <row r="118" spans="1:7" hidden="1" outlineLevel="1" x14ac:dyDescent="0.25">
      <c r="A118" s="153" t="s">
        <v>626</v>
      </c>
      <c r="B118" s="176"/>
      <c r="C118" s="240"/>
      <c r="D118" s="240"/>
      <c r="E118" s="240"/>
      <c r="F118" s="240"/>
      <c r="G118" s="153"/>
    </row>
    <row r="119" spans="1:7" hidden="1" outlineLevel="1" x14ac:dyDescent="0.25">
      <c r="A119" s="153" t="s">
        <v>627</v>
      </c>
      <c r="B119" s="176"/>
      <c r="C119" s="240"/>
      <c r="D119" s="240"/>
      <c r="E119" s="240"/>
      <c r="F119" s="240"/>
      <c r="G119" s="153"/>
    </row>
    <row r="120" spans="1:7" hidden="1" outlineLevel="1" x14ac:dyDescent="0.25">
      <c r="A120" s="153" t="s">
        <v>628</v>
      </c>
      <c r="B120" s="176"/>
      <c r="C120" s="240"/>
      <c r="D120" s="240"/>
      <c r="E120" s="240"/>
      <c r="F120" s="240"/>
      <c r="G120" s="153"/>
    </row>
    <row r="121" spans="1:7" hidden="1" outlineLevel="1" x14ac:dyDescent="0.25">
      <c r="A121" s="153" t="s">
        <v>629</v>
      </c>
      <c r="B121" s="176"/>
      <c r="C121" s="240"/>
      <c r="D121" s="240"/>
      <c r="E121" s="240"/>
      <c r="F121" s="240"/>
      <c r="G121" s="153"/>
    </row>
    <row r="122" spans="1:7" hidden="1" outlineLevel="1" x14ac:dyDescent="0.25">
      <c r="A122" s="153" t="s">
        <v>630</v>
      </c>
      <c r="B122" s="176"/>
      <c r="C122" s="240"/>
      <c r="D122" s="240"/>
      <c r="E122" s="240"/>
      <c r="F122" s="240"/>
      <c r="G122" s="153"/>
    </row>
    <row r="123" spans="1:7" hidden="1" outlineLevel="1" x14ac:dyDescent="0.25">
      <c r="A123" s="153" t="s">
        <v>631</v>
      </c>
      <c r="B123" s="176"/>
      <c r="C123" s="240"/>
      <c r="D123" s="240"/>
      <c r="E123" s="240"/>
      <c r="F123" s="240"/>
      <c r="G123" s="153"/>
    </row>
    <row r="124" spans="1:7" hidden="1" outlineLevel="1" x14ac:dyDescent="0.25">
      <c r="A124" s="153" t="s">
        <v>632</v>
      </c>
      <c r="B124" s="176"/>
      <c r="C124" s="240"/>
      <c r="D124" s="240"/>
      <c r="E124" s="240"/>
      <c r="F124" s="240"/>
      <c r="G124" s="153"/>
    </row>
    <row r="125" spans="1:7" hidden="1" outlineLevel="1" x14ac:dyDescent="0.25">
      <c r="A125" s="153" t="s">
        <v>633</v>
      </c>
      <c r="B125" s="176"/>
      <c r="C125" s="240"/>
      <c r="D125" s="240"/>
      <c r="E125" s="240"/>
      <c r="F125" s="240"/>
      <c r="G125" s="153"/>
    </row>
    <row r="126" spans="1:7" hidden="1" outlineLevel="1" x14ac:dyDescent="0.25">
      <c r="A126" s="153" t="s">
        <v>634</v>
      </c>
      <c r="B126" s="176"/>
      <c r="C126" s="240"/>
      <c r="D126" s="240"/>
      <c r="E126" s="240"/>
      <c r="F126" s="240"/>
      <c r="G126" s="153"/>
    </row>
    <row r="127" spans="1:7" hidden="1" outlineLevel="1" x14ac:dyDescent="0.25">
      <c r="A127" s="153" t="s">
        <v>635</v>
      </c>
      <c r="B127" s="176"/>
      <c r="C127" s="240"/>
      <c r="D127" s="240"/>
      <c r="E127" s="240"/>
      <c r="F127" s="240"/>
      <c r="G127" s="153"/>
    </row>
    <row r="128" spans="1:7" hidden="1" outlineLevel="1" x14ac:dyDescent="0.25">
      <c r="A128" s="153" t="s">
        <v>636</v>
      </c>
      <c r="B128" s="176"/>
      <c r="C128" s="240"/>
      <c r="D128" s="240"/>
      <c r="E128" s="240"/>
      <c r="F128" s="240"/>
      <c r="G128" s="153"/>
    </row>
    <row r="129" spans="1:7" hidden="1" outlineLevel="1" x14ac:dyDescent="0.25">
      <c r="A129" s="153" t="s">
        <v>637</v>
      </c>
      <c r="B129" s="176"/>
      <c r="C129" s="240"/>
      <c r="D129" s="240"/>
      <c r="E129" s="240"/>
      <c r="F129" s="240"/>
      <c r="G129" s="153"/>
    </row>
    <row r="130" spans="1:7" hidden="1" outlineLevel="1" x14ac:dyDescent="0.25">
      <c r="A130" s="153" t="s">
        <v>1709</v>
      </c>
      <c r="B130" s="176"/>
      <c r="C130" s="240"/>
      <c r="D130" s="240"/>
      <c r="E130" s="240"/>
      <c r="F130" s="240"/>
      <c r="G130" s="153"/>
    </row>
    <row r="131" spans="1:7" hidden="1" outlineLevel="1" x14ac:dyDescent="0.25">
      <c r="A131" s="153" t="s">
        <v>1708</v>
      </c>
      <c r="B131" s="176"/>
      <c r="C131" s="240"/>
      <c r="D131" s="240"/>
      <c r="E131" s="240"/>
      <c r="F131" s="240"/>
      <c r="G131" s="153"/>
    </row>
    <row r="132" spans="1:7" hidden="1" outlineLevel="1" x14ac:dyDescent="0.25">
      <c r="A132" s="153" t="s">
        <v>1707</v>
      </c>
      <c r="B132" s="176"/>
      <c r="C132" s="240"/>
      <c r="D132" s="240"/>
      <c r="E132" s="240"/>
      <c r="F132" s="240"/>
      <c r="G132" s="153"/>
    </row>
    <row r="133" spans="1:7" hidden="1" outlineLevel="1" x14ac:dyDescent="0.25">
      <c r="A133" s="153" t="s">
        <v>1706</v>
      </c>
      <c r="B133" s="176"/>
      <c r="C133" s="240"/>
      <c r="D133" s="240"/>
      <c r="E133" s="240"/>
      <c r="F133" s="240"/>
      <c r="G133" s="153"/>
    </row>
    <row r="134" spans="1:7" hidden="1" outlineLevel="1" x14ac:dyDescent="0.25">
      <c r="A134" s="153" t="s">
        <v>1705</v>
      </c>
      <c r="B134" s="176"/>
      <c r="C134" s="240"/>
      <c r="D134" s="240"/>
      <c r="E134" s="240"/>
      <c r="F134" s="240"/>
      <c r="G134" s="153"/>
    </row>
    <row r="135" spans="1:7" hidden="1" outlineLevel="1" x14ac:dyDescent="0.25">
      <c r="A135" s="153" t="s">
        <v>1704</v>
      </c>
      <c r="B135" s="176"/>
      <c r="C135" s="240"/>
      <c r="D135" s="240"/>
      <c r="E135" s="240"/>
      <c r="F135" s="240"/>
      <c r="G135" s="153"/>
    </row>
    <row r="136" spans="1:7" hidden="1" outlineLevel="1" x14ac:dyDescent="0.25">
      <c r="A136" s="153" t="s">
        <v>1703</v>
      </c>
      <c r="B136" s="176"/>
      <c r="C136" s="240"/>
      <c r="D136" s="240"/>
      <c r="E136" s="240"/>
      <c r="F136" s="240"/>
      <c r="G136" s="153"/>
    </row>
    <row r="137" spans="1:7" hidden="1" outlineLevel="1" x14ac:dyDescent="0.25">
      <c r="A137" s="153" t="s">
        <v>1702</v>
      </c>
      <c r="B137" s="176"/>
      <c r="C137" s="240"/>
      <c r="D137" s="240"/>
      <c r="E137" s="240"/>
      <c r="F137" s="240"/>
      <c r="G137" s="153"/>
    </row>
    <row r="138" spans="1:7" hidden="1" outlineLevel="1" x14ac:dyDescent="0.25">
      <c r="A138" s="153" t="s">
        <v>1701</v>
      </c>
      <c r="B138" s="176"/>
      <c r="C138" s="240"/>
      <c r="D138" s="240"/>
      <c r="E138" s="240"/>
      <c r="F138" s="240"/>
      <c r="G138" s="153"/>
    </row>
    <row r="139" spans="1:7" hidden="1" outlineLevel="1" x14ac:dyDescent="0.25">
      <c r="A139" s="153" t="s">
        <v>1700</v>
      </c>
      <c r="B139" s="176"/>
      <c r="C139" s="240"/>
      <c r="D139" s="240"/>
      <c r="E139" s="240"/>
      <c r="F139" s="240"/>
      <c r="G139" s="153"/>
    </row>
    <row r="140" spans="1:7" hidden="1" outlineLevel="1" x14ac:dyDescent="0.25">
      <c r="A140" s="153" t="s">
        <v>1699</v>
      </c>
      <c r="B140" s="176"/>
      <c r="C140" s="240"/>
      <c r="D140" s="240"/>
      <c r="E140" s="240"/>
      <c r="F140" s="240"/>
      <c r="G140" s="153"/>
    </row>
    <row r="141" spans="1:7" hidden="1" outlineLevel="1" x14ac:dyDescent="0.25">
      <c r="A141" s="153" t="s">
        <v>1698</v>
      </c>
      <c r="B141" s="176"/>
      <c r="C141" s="240"/>
      <c r="D141" s="240"/>
      <c r="E141" s="240"/>
      <c r="F141" s="240"/>
      <c r="G141" s="153"/>
    </row>
    <row r="142" spans="1:7" hidden="1" outlineLevel="1" x14ac:dyDescent="0.25">
      <c r="A142" s="153" t="s">
        <v>1697</v>
      </c>
      <c r="B142" s="176"/>
      <c r="C142" s="240"/>
      <c r="D142" s="240"/>
      <c r="E142" s="240"/>
      <c r="F142" s="240"/>
      <c r="G142" s="153"/>
    </row>
    <row r="143" spans="1:7" hidden="1" outlineLevel="1" x14ac:dyDescent="0.25">
      <c r="A143" s="153" t="s">
        <v>1696</v>
      </c>
      <c r="B143" s="176"/>
      <c r="C143" s="240"/>
      <c r="D143" s="240"/>
      <c r="E143" s="240"/>
      <c r="F143" s="240"/>
      <c r="G143" s="153"/>
    </row>
    <row r="144" spans="1:7" hidden="1" outlineLevel="1" x14ac:dyDescent="0.25">
      <c r="A144" s="153" t="s">
        <v>1695</v>
      </c>
      <c r="B144" s="176"/>
      <c r="C144" s="240"/>
      <c r="D144" s="240"/>
      <c r="E144" s="240"/>
      <c r="F144" s="240"/>
      <c r="G144" s="153"/>
    </row>
    <row r="145" spans="1:7" hidden="1" outlineLevel="1" x14ac:dyDescent="0.25">
      <c r="A145" s="153" t="s">
        <v>1694</v>
      </c>
      <c r="B145" s="176"/>
      <c r="C145" s="240"/>
      <c r="D145" s="240"/>
      <c r="E145" s="240"/>
      <c r="F145" s="240"/>
      <c r="G145" s="153"/>
    </row>
    <row r="146" spans="1:7" hidden="1" outlineLevel="1" x14ac:dyDescent="0.25">
      <c r="A146" s="153" t="s">
        <v>1693</v>
      </c>
      <c r="B146" s="176"/>
      <c r="C146" s="240"/>
      <c r="D146" s="240"/>
      <c r="E146" s="240"/>
      <c r="F146" s="240"/>
      <c r="G146" s="153"/>
    </row>
    <row r="147" spans="1:7" hidden="1" outlineLevel="1" x14ac:dyDescent="0.25">
      <c r="A147" s="153" t="s">
        <v>1692</v>
      </c>
      <c r="B147" s="176"/>
      <c r="C147" s="240"/>
      <c r="D147" s="240"/>
      <c r="E147" s="240"/>
      <c r="F147" s="240"/>
      <c r="G147" s="153"/>
    </row>
    <row r="148" spans="1:7" hidden="1" outlineLevel="1" x14ac:dyDescent="0.25">
      <c r="A148" s="153" t="s">
        <v>1691</v>
      </c>
      <c r="B148" s="176"/>
      <c r="C148" s="240"/>
      <c r="D148" s="240"/>
      <c r="E148" s="240"/>
      <c r="F148" s="240"/>
      <c r="G148" s="153"/>
    </row>
    <row r="149" spans="1:7" ht="15" customHeight="1" collapsed="1" x14ac:dyDescent="0.25">
      <c r="A149" s="158"/>
      <c r="B149" s="159" t="s">
        <v>638</v>
      </c>
      <c r="C149" s="158" t="s">
        <v>503</v>
      </c>
      <c r="D149" s="158" t="s">
        <v>504</v>
      </c>
      <c r="E149" s="157"/>
      <c r="F149" s="156" t="s">
        <v>469</v>
      </c>
      <c r="G149" s="156"/>
    </row>
    <row r="150" spans="1:7" x14ac:dyDescent="0.25">
      <c r="A150" s="153" t="s">
        <v>639</v>
      </c>
      <c r="B150" s="153" t="s">
        <v>640</v>
      </c>
      <c r="C150" s="218">
        <v>0.87869121500975</v>
      </c>
      <c r="D150" s="240"/>
      <c r="E150" s="254"/>
      <c r="F150" s="218">
        <v>0.87869121500975</v>
      </c>
    </row>
    <row r="151" spans="1:7" x14ac:dyDescent="0.25">
      <c r="A151" s="153" t="s">
        <v>641</v>
      </c>
      <c r="B151" s="153" t="s">
        <v>642</v>
      </c>
      <c r="C151" s="218">
        <v>0</v>
      </c>
      <c r="D151" s="240"/>
      <c r="E151" s="254"/>
      <c r="F151" s="218">
        <v>0</v>
      </c>
    </row>
    <row r="152" spans="1:7" x14ac:dyDescent="0.25">
      <c r="A152" s="153" t="s">
        <v>643</v>
      </c>
      <c r="B152" s="153" t="s">
        <v>69</v>
      </c>
      <c r="C152" s="218">
        <v>0.121308784990241</v>
      </c>
      <c r="D152" s="240"/>
      <c r="E152" s="254"/>
      <c r="F152" s="218">
        <v>0.121308784990241</v>
      </c>
    </row>
    <row r="153" spans="1:7" hidden="1" outlineLevel="1" x14ac:dyDescent="0.25">
      <c r="A153" s="153" t="s">
        <v>644</v>
      </c>
      <c r="C153" s="240"/>
      <c r="D153" s="240"/>
      <c r="E153" s="254"/>
      <c r="F153" s="240"/>
    </row>
    <row r="154" spans="1:7" hidden="1" outlineLevel="1" x14ac:dyDescent="0.25">
      <c r="A154" s="153" t="s">
        <v>645</v>
      </c>
      <c r="C154" s="240"/>
      <c r="D154" s="240"/>
      <c r="E154" s="254"/>
      <c r="F154" s="240"/>
    </row>
    <row r="155" spans="1:7" hidden="1" outlineLevel="1" x14ac:dyDescent="0.25">
      <c r="A155" s="153" t="s">
        <v>646</v>
      </c>
      <c r="C155" s="240"/>
      <c r="D155" s="240"/>
      <c r="E155" s="254"/>
      <c r="F155" s="240"/>
    </row>
    <row r="156" spans="1:7" hidden="1" outlineLevel="1" x14ac:dyDescent="0.25">
      <c r="A156" s="153" t="s">
        <v>647</v>
      </c>
      <c r="C156" s="240"/>
      <c r="D156" s="240"/>
      <c r="E156" s="254"/>
      <c r="F156" s="240"/>
    </row>
    <row r="157" spans="1:7" hidden="1" outlineLevel="1" x14ac:dyDescent="0.25">
      <c r="A157" s="153" t="s">
        <v>648</v>
      </c>
      <c r="C157" s="240"/>
      <c r="D157" s="240"/>
      <c r="E157" s="254"/>
      <c r="F157" s="240"/>
    </row>
    <row r="158" spans="1:7" hidden="1" outlineLevel="1" x14ac:dyDescent="0.25">
      <c r="A158" s="153" t="s">
        <v>649</v>
      </c>
      <c r="C158" s="240"/>
      <c r="D158" s="240"/>
      <c r="E158" s="254"/>
      <c r="F158" s="240"/>
    </row>
    <row r="159" spans="1:7" ht="15" customHeight="1" collapsed="1" x14ac:dyDescent="0.25">
      <c r="A159" s="158"/>
      <c r="B159" s="159" t="s">
        <v>650</v>
      </c>
      <c r="C159" s="158" t="s">
        <v>503</v>
      </c>
      <c r="D159" s="158" t="s">
        <v>504</v>
      </c>
      <c r="E159" s="157"/>
      <c r="F159" s="156" t="s">
        <v>469</v>
      </c>
      <c r="G159" s="156"/>
    </row>
    <row r="160" spans="1:7" x14ac:dyDescent="0.25">
      <c r="A160" s="153" t="s">
        <v>651</v>
      </c>
      <c r="B160" s="153" t="s">
        <v>652</v>
      </c>
      <c r="C160" s="218">
        <v>3.1928644326551299E-2</v>
      </c>
      <c r="D160" s="240"/>
      <c r="E160" s="254"/>
      <c r="F160" s="218">
        <v>3.1928644326551299E-2</v>
      </c>
    </row>
    <row r="161" spans="1:7" x14ac:dyDescent="0.25">
      <c r="A161" s="153" t="s">
        <v>653</v>
      </c>
      <c r="B161" s="153" t="s">
        <v>654</v>
      </c>
      <c r="C161" s="218">
        <v>0.96807135567344904</v>
      </c>
      <c r="D161" s="240"/>
      <c r="E161" s="254"/>
      <c r="F161" s="218">
        <v>0.96807135567344904</v>
      </c>
    </row>
    <row r="162" spans="1:7" x14ac:dyDescent="0.25">
      <c r="A162" s="153" t="s">
        <v>655</v>
      </c>
      <c r="B162" s="153" t="s">
        <v>69</v>
      </c>
      <c r="C162" s="218">
        <v>0</v>
      </c>
      <c r="D162" s="240"/>
      <c r="E162" s="254"/>
      <c r="F162" s="218">
        <v>0</v>
      </c>
    </row>
    <row r="163" spans="1:7" hidden="1" outlineLevel="1" x14ac:dyDescent="0.25">
      <c r="A163" s="153" t="s">
        <v>656</v>
      </c>
      <c r="E163" s="152"/>
    </row>
    <row r="164" spans="1:7" hidden="1" outlineLevel="1" x14ac:dyDescent="0.25">
      <c r="A164" s="153" t="s">
        <v>657</v>
      </c>
      <c r="E164" s="152"/>
    </row>
    <row r="165" spans="1:7" hidden="1" outlineLevel="1" x14ac:dyDescent="0.25">
      <c r="A165" s="153" t="s">
        <v>658</v>
      </c>
      <c r="E165" s="152"/>
    </row>
    <row r="166" spans="1:7" hidden="1" outlineLevel="1" x14ac:dyDescent="0.25">
      <c r="A166" s="153" t="s">
        <v>659</v>
      </c>
      <c r="E166" s="152"/>
    </row>
    <row r="167" spans="1:7" hidden="1" outlineLevel="1" x14ac:dyDescent="0.25">
      <c r="A167" s="153" t="s">
        <v>660</v>
      </c>
      <c r="E167" s="152"/>
    </row>
    <row r="168" spans="1:7" hidden="1" outlineLevel="1" x14ac:dyDescent="0.25">
      <c r="A168" s="153" t="s">
        <v>661</v>
      </c>
      <c r="E168" s="152"/>
    </row>
    <row r="169" spans="1:7" ht="15" customHeight="1" collapsed="1" x14ac:dyDescent="0.25">
      <c r="A169" s="158"/>
      <c r="B169" s="159" t="s">
        <v>662</v>
      </c>
      <c r="C169" s="158" t="s">
        <v>503</v>
      </c>
      <c r="D169" s="158" t="s">
        <v>504</v>
      </c>
      <c r="E169" s="157"/>
      <c r="F169" s="156" t="s">
        <v>469</v>
      </c>
      <c r="G169" s="156"/>
    </row>
    <row r="170" spans="1:7" x14ac:dyDescent="0.25">
      <c r="A170" s="153" t="s">
        <v>663</v>
      </c>
      <c r="B170" s="186" t="s">
        <v>664</v>
      </c>
      <c r="C170" s="218">
        <v>3.4583131221941898E-2</v>
      </c>
      <c r="D170" s="240"/>
      <c r="E170" s="254"/>
      <c r="F170" s="218">
        <v>3.4583131221941898E-2</v>
      </c>
    </row>
    <row r="171" spans="1:7" x14ac:dyDescent="0.25">
      <c r="A171" s="153" t="s">
        <v>665</v>
      </c>
      <c r="B171" s="186" t="s">
        <v>1690</v>
      </c>
      <c r="C171" s="218">
        <v>9.6535133626284103E-2</v>
      </c>
      <c r="D171" s="240"/>
      <c r="E171" s="254"/>
      <c r="F171" s="218">
        <v>9.6535133626284103E-2</v>
      </c>
    </row>
    <row r="172" spans="1:7" x14ac:dyDescent="0.25">
      <c r="A172" s="153" t="s">
        <v>666</v>
      </c>
      <c r="B172" s="186" t="s">
        <v>1689</v>
      </c>
      <c r="C172" s="218">
        <v>6.7125548576057195E-2</v>
      </c>
      <c r="D172" s="240"/>
      <c r="E172" s="240"/>
      <c r="F172" s="218">
        <v>6.7125548576057195E-2</v>
      </c>
    </row>
    <row r="173" spans="1:7" x14ac:dyDescent="0.25">
      <c r="A173" s="153" t="s">
        <v>667</v>
      </c>
      <c r="B173" s="186" t="s">
        <v>1688</v>
      </c>
      <c r="C173" s="218">
        <v>0.125084880085052</v>
      </c>
      <c r="D173" s="240"/>
      <c r="E173" s="240"/>
      <c r="F173" s="218">
        <v>0.125084880085052</v>
      </c>
    </row>
    <row r="174" spans="1:7" x14ac:dyDescent="0.25">
      <c r="A174" s="153" t="s">
        <v>668</v>
      </c>
      <c r="B174" s="186" t="s">
        <v>1687</v>
      </c>
      <c r="C174" s="218">
        <v>0.67667130649066498</v>
      </c>
      <c r="D174" s="240"/>
      <c r="E174" s="240"/>
      <c r="F174" s="218">
        <v>0.67667130649066498</v>
      </c>
    </row>
    <row r="175" spans="1:7" hidden="1" outlineLevel="1" x14ac:dyDescent="0.25">
      <c r="A175" s="153" t="s">
        <v>669</v>
      </c>
      <c r="B175" s="155"/>
      <c r="C175" s="240"/>
      <c r="D175" s="240"/>
      <c r="E175" s="240"/>
      <c r="F175" s="240"/>
    </row>
    <row r="176" spans="1:7" hidden="1" outlineLevel="1" x14ac:dyDescent="0.25">
      <c r="A176" s="153" t="s">
        <v>670</v>
      </c>
      <c r="B176" s="155"/>
      <c r="C176" s="240"/>
      <c r="D176" s="240"/>
      <c r="E176" s="240"/>
      <c r="F176" s="240"/>
    </row>
    <row r="177" spans="1:7" hidden="1" outlineLevel="1" x14ac:dyDescent="0.25">
      <c r="A177" s="153" t="s">
        <v>671</v>
      </c>
      <c r="B177" s="186"/>
      <c r="C177" s="240"/>
      <c r="D177" s="240"/>
      <c r="E177" s="240"/>
      <c r="F177" s="240"/>
    </row>
    <row r="178" spans="1:7" hidden="1" outlineLevel="1" x14ac:dyDescent="0.25">
      <c r="A178" s="153" t="s">
        <v>672</v>
      </c>
      <c r="B178" s="186"/>
      <c r="C178" s="240"/>
      <c r="D178" s="240"/>
      <c r="E178" s="240"/>
      <c r="F178" s="240"/>
    </row>
    <row r="179" spans="1:7" ht="15" customHeight="1" collapsed="1" x14ac:dyDescent="0.25">
      <c r="A179" s="158"/>
      <c r="B179" s="205" t="s">
        <v>673</v>
      </c>
      <c r="C179" s="158" t="s">
        <v>503</v>
      </c>
      <c r="D179" s="158" t="s">
        <v>504</v>
      </c>
      <c r="E179" s="158"/>
      <c r="F179" s="158" t="s">
        <v>469</v>
      </c>
      <c r="G179" s="156"/>
    </row>
    <row r="180" spans="1:7" x14ac:dyDescent="0.25">
      <c r="A180" s="153" t="s">
        <v>674</v>
      </c>
      <c r="B180" s="153" t="s">
        <v>1686</v>
      </c>
      <c r="C180" s="218">
        <v>1.3481873519051899E-4</v>
      </c>
      <c r="D180" s="256"/>
      <c r="E180" s="254"/>
      <c r="F180" s="218">
        <v>1.3481873519051899E-4</v>
      </c>
    </row>
    <row r="181" spans="1:7" hidden="1" outlineLevel="1" x14ac:dyDescent="0.25">
      <c r="A181" s="153" t="s">
        <v>675</v>
      </c>
      <c r="B181" s="241" t="s">
        <v>676</v>
      </c>
      <c r="C181" s="218">
        <v>4.6735768582477002E-20</v>
      </c>
      <c r="D181" s="256"/>
      <c r="E181" s="254"/>
      <c r="F181" s="218">
        <v>4.6735768582477002E-20</v>
      </c>
    </row>
    <row r="182" spans="1:7" hidden="1" outlineLevel="1" x14ac:dyDescent="0.25">
      <c r="A182" s="153" t="s">
        <v>677</v>
      </c>
      <c r="B182" s="255"/>
      <c r="C182" s="240"/>
      <c r="D182" s="240"/>
      <c r="E182" s="254"/>
      <c r="F182" s="240"/>
    </row>
    <row r="183" spans="1:7" hidden="1" outlineLevel="1" x14ac:dyDescent="0.25">
      <c r="A183" s="153" t="s">
        <v>678</v>
      </c>
      <c r="B183" s="255"/>
      <c r="C183" s="240"/>
      <c r="D183" s="240"/>
      <c r="E183" s="254"/>
      <c r="F183" s="240"/>
    </row>
    <row r="184" spans="1:7" hidden="1" outlineLevel="1" x14ac:dyDescent="0.25">
      <c r="A184" s="153" t="s">
        <v>679</v>
      </c>
      <c r="B184" s="255"/>
      <c r="C184" s="240"/>
      <c r="D184" s="240"/>
      <c r="E184" s="254"/>
      <c r="F184" s="240"/>
    </row>
    <row r="185" spans="1:7" ht="18" collapsed="1" x14ac:dyDescent="0.25">
      <c r="A185" s="252"/>
      <c r="B185" s="253" t="s">
        <v>466</v>
      </c>
      <c r="C185" s="252"/>
      <c r="D185" s="252"/>
      <c r="E185" s="252"/>
      <c r="F185" s="251"/>
      <c r="G185" s="251"/>
    </row>
    <row r="186" spans="1:7" ht="15" customHeight="1" x14ac:dyDescent="0.25">
      <c r="A186" s="158"/>
      <c r="B186" s="159" t="s">
        <v>680</v>
      </c>
      <c r="C186" s="158" t="s">
        <v>681</v>
      </c>
      <c r="D186" s="158" t="s">
        <v>682</v>
      </c>
      <c r="E186" s="157"/>
      <c r="F186" s="158" t="s">
        <v>503</v>
      </c>
      <c r="G186" s="158" t="s">
        <v>683</v>
      </c>
    </row>
    <row r="187" spans="1:7" x14ac:dyDescent="0.25">
      <c r="A187" s="153" t="s">
        <v>684</v>
      </c>
      <c r="B187" s="176" t="s">
        <v>685</v>
      </c>
      <c r="C187" s="244">
        <v>73.729490133353195</v>
      </c>
      <c r="E187" s="197"/>
      <c r="F187" s="211"/>
      <c r="G187" s="211"/>
    </row>
    <row r="188" spans="1:7" x14ac:dyDescent="0.25">
      <c r="A188" s="197"/>
      <c r="B188" s="250"/>
      <c r="C188" s="197"/>
      <c r="D188" s="197"/>
      <c r="E188" s="197"/>
      <c r="F188" s="211"/>
      <c r="G188" s="211"/>
    </row>
    <row r="189" spans="1:7" x14ac:dyDescent="0.25">
      <c r="B189" s="176" t="s">
        <v>686</v>
      </c>
      <c r="C189" s="197"/>
      <c r="D189" s="197"/>
      <c r="E189" s="197"/>
      <c r="F189" s="211"/>
      <c r="G189" s="211"/>
    </row>
    <row r="190" spans="1:7" x14ac:dyDescent="0.25">
      <c r="A190" s="153" t="s">
        <v>687</v>
      </c>
      <c r="B190" s="244" t="s">
        <v>688</v>
      </c>
      <c r="C190" s="244">
        <v>8498.4624781601105</v>
      </c>
      <c r="D190" s="243">
        <v>217387</v>
      </c>
      <c r="E190" s="249"/>
      <c r="F190" s="246">
        <f>IF($C$214=0,"",IF(C190="[for completion]","",IF(C190="","",C190/$C$214)))</f>
        <v>0.39718217568616332</v>
      </c>
      <c r="G190" s="246">
        <f>IF($D$214=0,"",IF(D190="[for completion]","",IF(D190="","",D190/$D$214)))</f>
        <v>0.74907307861947292</v>
      </c>
    </row>
    <row r="191" spans="1:7" x14ac:dyDescent="0.25">
      <c r="A191" s="153" t="s">
        <v>689</v>
      </c>
      <c r="B191" s="244" t="s">
        <v>690</v>
      </c>
      <c r="C191" s="244">
        <v>7601.6319438199298</v>
      </c>
      <c r="D191" s="243">
        <v>54720</v>
      </c>
      <c r="E191" s="249"/>
      <c r="F191" s="246">
        <f>IF($C$214=0,"",IF(C191="[for completion]","",IF(C191="","",C191/$C$214)))</f>
        <v>0.35526811137554054</v>
      </c>
      <c r="G191" s="246">
        <f>IF($D$214=0,"",IF(D191="[for completion]","",IF(D191="","",D191/$D$214)))</f>
        <v>0.18855441614290441</v>
      </c>
    </row>
    <row r="192" spans="1:7" x14ac:dyDescent="0.25">
      <c r="A192" s="153" t="s">
        <v>691</v>
      </c>
      <c r="B192" s="244" t="s">
        <v>692</v>
      </c>
      <c r="C192" s="244">
        <v>3128.0032606</v>
      </c>
      <c r="D192" s="243">
        <v>13002</v>
      </c>
      <c r="E192" s="249"/>
      <c r="F192" s="246">
        <f>IF($C$214=0,"",IF(C192="[for completion]","",IF(C192="","",C192/$C$214)))</f>
        <v>0.14618963651263819</v>
      </c>
      <c r="G192" s="246">
        <f>IF($D$214=0,"",IF(D192="[for completion]","",IF(D192="","",D192/$D$214)))</f>
        <v>4.4802348660271253E-2</v>
      </c>
    </row>
    <row r="193" spans="1:7" x14ac:dyDescent="0.25">
      <c r="A193" s="153" t="s">
        <v>693</v>
      </c>
      <c r="B193" s="244" t="s">
        <v>694</v>
      </c>
      <c r="C193" s="244">
        <v>1150.00703535</v>
      </c>
      <c r="D193" s="243">
        <v>3375</v>
      </c>
      <c r="E193" s="249"/>
      <c r="F193" s="246">
        <f>IF($C$214=0,"",IF(C193="[for completion]","",IF(C193="","",C193/$C$214)))</f>
        <v>5.3746462672339179E-2</v>
      </c>
      <c r="G193" s="246">
        <f>IF($D$214=0,"",IF(D193="[for completion]","",IF(D193="","",D193/$D$214)))</f>
        <v>1.1629589811445584E-2</v>
      </c>
    </row>
    <row r="194" spans="1:7" x14ac:dyDescent="0.25">
      <c r="A194" s="153" t="s">
        <v>695</v>
      </c>
      <c r="B194" s="244" t="s">
        <v>696</v>
      </c>
      <c r="C194" s="244">
        <v>1018.7831546899999</v>
      </c>
      <c r="D194" s="243">
        <v>1724</v>
      </c>
      <c r="E194" s="249"/>
      <c r="F194" s="246">
        <f>IF($C$214=0,"",IF(C194="[for completion]","",IF(C194="","",C194/$C$214)))</f>
        <v>4.7613613753318712E-2</v>
      </c>
      <c r="G194" s="246">
        <f>IF($D$214=0,"",IF(D194="[for completion]","",IF(D194="","",D194/$D$214)))</f>
        <v>5.9405667659058331E-3</v>
      </c>
    </row>
    <row r="195" spans="1:7" x14ac:dyDescent="0.25">
      <c r="A195" s="153" t="s">
        <v>697</v>
      </c>
      <c r="B195" s="176"/>
      <c r="C195" s="182"/>
      <c r="D195" s="245"/>
      <c r="E195" s="197"/>
      <c r="F195" s="180" t="str">
        <f>IF($C$214=0,"",IF(C195="[for completion]","",IF(C195="","",C195/$C$214)))</f>
        <v/>
      </c>
      <c r="G195" s="180" t="str">
        <f>IF($D$214=0,"",IF(D195="[for completion]","",IF(D195="","",D195/$D$214)))</f>
        <v/>
      </c>
    </row>
    <row r="196" spans="1:7" x14ac:dyDescent="0.25">
      <c r="A196" s="153" t="s">
        <v>698</v>
      </c>
      <c r="B196" s="176"/>
      <c r="C196" s="182"/>
      <c r="D196" s="245"/>
      <c r="E196" s="197"/>
      <c r="F196" s="180" t="str">
        <f>IF($C$214=0,"",IF(C196="[for completion]","",IF(C196="","",C196/$C$214)))</f>
        <v/>
      </c>
      <c r="G196" s="180" t="str">
        <f>IF($D$214=0,"",IF(D196="[for completion]","",IF(D196="","",D196/$D$214)))</f>
        <v/>
      </c>
    </row>
    <row r="197" spans="1:7" x14ac:dyDescent="0.25">
      <c r="A197" s="153" t="s">
        <v>699</v>
      </c>
      <c r="B197" s="176"/>
      <c r="C197" s="182"/>
      <c r="D197" s="245"/>
      <c r="E197" s="197"/>
      <c r="F197" s="180" t="str">
        <f>IF($C$214=0,"",IF(C197="[for completion]","",IF(C197="","",C197/$C$214)))</f>
        <v/>
      </c>
      <c r="G197" s="180" t="str">
        <f>IF($D$214=0,"",IF(D197="[for completion]","",IF(D197="","",D197/$D$214)))</f>
        <v/>
      </c>
    </row>
    <row r="198" spans="1:7" x14ac:dyDescent="0.25">
      <c r="A198" s="153" t="s">
        <v>700</v>
      </c>
      <c r="B198" s="176"/>
      <c r="C198" s="182"/>
      <c r="D198" s="245"/>
      <c r="E198" s="197"/>
      <c r="F198" s="180" t="str">
        <f>IF($C$214=0,"",IF(C198="[for completion]","",IF(C198="","",C198/$C$214)))</f>
        <v/>
      </c>
      <c r="G198" s="180" t="str">
        <f>IF($D$214=0,"",IF(D198="[for completion]","",IF(D198="","",D198/$D$214)))</f>
        <v/>
      </c>
    </row>
    <row r="199" spans="1:7" x14ac:dyDescent="0.25">
      <c r="A199" s="153" t="s">
        <v>701</v>
      </c>
      <c r="B199" s="176"/>
      <c r="C199" s="182"/>
      <c r="D199" s="245"/>
      <c r="E199" s="176"/>
      <c r="F199" s="180" t="str">
        <f>IF($C$214=0,"",IF(C199="[for completion]","",IF(C199="","",C199/$C$214)))</f>
        <v/>
      </c>
      <c r="G199" s="180" t="str">
        <f>IF($D$214=0,"",IF(D199="[for completion]","",IF(D199="","",D199/$D$214)))</f>
        <v/>
      </c>
    </row>
    <row r="200" spans="1:7" x14ac:dyDescent="0.25">
      <c r="A200" s="153" t="s">
        <v>702</v>
      </c>
      <c r="B200" s="176"/>
      <c r="C200" s="182"/>
      <c r="D200" s="245"/>
      <c r="E200" s="176"/>
      <c r="F200" s="180" t="str">
        <f>IF($C$214=0,"",IF(C200="[for completion]","",IF(C200="","",C200/$C$214)))</f>
        <v/>
      </c>
      <c r="G200" s="180" t="str">
        <f>IF($D$214=0,"",IF(D200="[for completion]","",IF(D200="","",D200/$D$214)))</f>
        <v/>
      </c>
    </row>
    <row r="201" spans="1:7" x14ac:dyDescent="0.25">
      <c r="A201" s="153" t="s">
        <v>703</v>
      </c>
      <c r="B201" s="176"/>
      <c r="C201" s="182"/>
      <c r="D201" s="245"/>
      <c r="E201" s="176"/>
      <c r="F201" s="180" t="str">
        <f>IF($C$214=0,"",IF(C201="[for completion]","",IF(C201="","",C201/$C$214)))</f>
        <v/>
      </c>
      <c r="G201" s="180" t="str">
        <f>IF($D$214=0,"",IF(D201="[for completion]","",IF(D201="","",D201/$D$214)))</f>
        <v/>
      </c>
    </row>
    <row r="202" spans="1:7" x14ac:dyDescent="0.25">
      <c r="A202" s="153" t="s">
        <v>704</v>
      </c>
      <c r="B202" s="176"/>
      <c r="C202" s="182"/>
      <c r="D202" s="245"/>
      <c r="E202" s="176"/>
      <c r="F202" s="180" t="str">
        <f>IF($C$214=0,"",IF(C202="[for completion]","",IF(C202="","",C202/$C$214)))</f>
        <v/>
      </c>
      <c r="G202" s="180" t="str">
        <f>IF($D$214=0,"",IF(D202="[for completion]","",IF(D202="","",D202/$D$214)))</f>
        <v/>
      </c>
    </row>
    <row r="203" spans="1:7" x14ac:dyDescent="0.25">
      <c r="A203" s="153" t="s">
        <v>705</v>
      </c>
      <c r="B203" s="176"/>
      <c r="C203" s="182"/>
      <c r="D203" s="245"/>
      <c r="E203" s="176"/>
      <c r="F203" s="180" t="str">
        <f>IF($C$214=0,"",IF(C203="[for completion]","",IF(C203="","",C203/$C$214)))</f>
        <v/>
      </c>
      <c r="G203" s="180" t="str">
        <f>IF($D$214=0,"",IF(D203="[for completion]","",IF(D203="","",D203/$D$214)))</f>
        <v/>
      </c>
    </row>
    <row r="204" spans="1:7" x14ac:dyDescent="0.25">
      <c r="A204" s="153" t="s">
        <v>706</v>
      </c>
      <c r="B204" s="176"/>
      <c r="C204" s="182"/>
      <c r="D204" s="245"/>
      <c r="E204" s="176"/>
      <c r="F204" s="180" t="str">
        <f>IF($C$214=0,"",IF(C204="[for completion]","",IF(C204="","",C204/$C$214)))</f>
        <v/>
      </c>
      <c r="G204" s="180" t="str">
        <f>IF($D$214=0,"",IF(D204="[for completion]","",IF(D204="","",D204/$D$214)))</f>
        <v/>
      </c>
    </row>
    <row r="205" spans="1:7" x14ac:dyDescent="0.25">
      <c r="A205" s="153" t="s">
        <v>707</v>
      </c>
      <c r="B205" s="176"/>
      <c r="C205" s="182"/>
      <c r="D205" s="245"/>
      <c r="F205" s="180" t="str">
        <f>IF($C$214=0,"",IF(C205="[for completion]","",IF(C205="","",C205/$C$214)))</f>
        <v/>
      </c>
      <c r="G205" s="180" t="str">
        <f>IF($D$214=0,"",IF(D205="[for completion]","",IF(D205="","",D205/$D$214)))</f>
        <v/>
      </c>
    </row>
    <row r="206" spans="1:7" x14ac:dyDescent="0.25">
      <c r="A206" s="153" t="s">
        <v>708</v>
      </c>
      <c r="B206" s="176"/>
      <c r="C206" s="182"/>
      <c r="D206" s="245"/>
      <c r="E206" s="241"/>
      <c r="F206" s="180" t="str">
        <f>IF($C$214=0,"",IF(C206="[for completion]","",IF(C206="","",C206/$C$214)))</f>
        <v/>
      </c>
      <c r="G206" s="180" t="str">
        <f>IF($D$214=0,"",IF(D206="[for completion]","",IF(D206="","",D206/$D$214)))</f>
        <v/>
      </c>
    </row>
    <row r="207" spans="1:7" x14ac:dyDescent="0.25">
      <c r="A207" s="153" t="s">
        <v>709</v>
      </c>
      <c r="B207" s="176"/>
      <c r="C207" s="182"/>
      <c r="D207" s="245"/>
      <c r="E207" s="241"/>
      <c r="F207" s="180" t="str">
        <f>IF($C$214=0,"",IF(C207="[for completion]","",IF(C207="","",C207/$C$214)))</f>
        <v/>
      </c>
      <c r="G207" s="180" t="str">
        <f>IF($D$214=0,"",IF(D207="[for completion]","",IF(D207="","",D207/$D$214)))</f>
        <v/>
      </c>
    </row>
    <row r="208" spans="1:7" x14ac:dyDescent="0.25">
      <c r="A208" s="153" t="s">
        <v>710</v>
      </c>
      <c r="B208" s="176"/>
      <c r="C208" s="182"/>
      <c r="D208" s="245"/>
      <c r="E208" s="241"/>
      <c r="F208" s="180" t="str">
        <f>IF($C$214=0,"",IF(C208="[for completion]","",IF(C208="","",C208/$C$214)))</f>
        <v/>
      </c>
      <c r="G208" s="180" t="str">
        <f>IF($D$214=0,"",IF(D208="[for completion]","",IF(D208="","",D208/$D$214)))</f>
        <v/>
      </c>
    </row>
    <row r="209" spans="1:7" x14ac:dyDescent="0.25">
      <c r="A209" s="153" t="s">
        <v>711</v>
      </c>
      <c r="B209" s="176"/>
      <c r="C209" s="182"/>
      <c r="D209" s="245"/>
      <c r="E209" s="241"/>
      <c r="F209" s="180" t="str">
        <f>IF($C$214=0,"",IF(C209="[for completion]","",IF(C209="","",C209/$C$214)))</f>
        <v/>
      </c>
      <c r="G209" s="180" t="str">
        <f>IF($D$214=0,"",IF(D209="[for completion]","",IF(D209="","",D209/$D$214)))</f>
        <v/>
      </c>
    </row>
    <row r="210" spans="1:7" x14ac:dyDescent="0.25">
      <c r="A210" s="153" t="s">
        <v>712</v>
      </c>
      <c r="B210" s="176"/>
      <c r="C210" s="182"/>
      <c r="D210" s="245"/>
      <c r="E210" s="241"/>
      <c r="F210" s="180" t="str">
        <f>IF($C$214=0,"",IF(C210="[for completion]","",IF(C210="","",C210/$C$214)))</f>
        <v/>
      </c>
      <c r="G210" s="180" t="str">
        <f>IF($D$214=0,"",IF(D210="[for completion]","",IF(D210="","",D210/$D$214)))</f>
        <v/>
      </c>
    </row>
    <row r="211" spans="1:7" x14ac:dyDescent="0.25">
      <c r="A211" s="153" t="s">
        <v>713</v>
      </c>
      <c r="B211" s="176"/>
      <c r="C211" s="182"/>
      <c r="D211" s="245"/>
      <c r="E211" s="241"/>
      <c r="F211" s="180" t="str">
        <f>IF($C$214=0,"",IF(C211="[for completion]","",IF(C211="","",C211/$C$214)))</f>
        <v/>
      </c>
      <c r="G211" s="180" t="str">
        <f>IF($D$214=0,"",IF(D211="[for completion]","",IF(D211="","",D211/$D$214)))</f>
        <v/>
      </c>
    </row>
    <row r="212" spans="1:7" x14ac:dyDescent="0.25">
      <c r="A212" s="153" t="s">
        <v>714</v>
      </c>
      <c r="B212" s="176"/>
      <c r="C212" s="182"/>
      <c r="D212" s="245"/>
      <c r="E212" s="241"/>
      <c r="F212" s="180" t="str">
        <f>IF($C$214=0,"",IF(C212="[for completion]","",IF(C212="","",C212/$C$214)))</f>
        <v/>
      </c>
      <c r="G212" s="180" t="str">
        <f>IF($D$214=0,"",IF(D212="[for completion]","",IF(D212="","",D212/$D$214)))</f>
        <v/>
      </c>
    </row>
    <row r="213" spans="1:7" x14ac:dyDescent="0.25">
      <c r="A213" s="153" t="s">
        <v>715</v>
      </c>
      <c r="B213" s="176"/>
      <c r="C213" s="182"/>
      <c r="D213" s="245"/>
      <c r="E213" s="241"/>
      <c r="F213" s="180" t="str">
        <f>IF($C$214=0,"",IF(C213="[for completion]","",IF(C213="","",C213/$C$214)))</f>
        <v/>
      </c>
      <c r="G213" s="180" t="str">
        <f>IF($D$214=0,"",IF(D213="[for completion]","",IF(D213="","",D213/$D$214)))</f>
        <v/>
      </c>
    </row>
    <row r="214" spans="1:7" x14ac:dyDescent="0.25">
      <c r="A214" s="153" t="s">
        <v>716</v>
      </c>
      <c r="B214" s="190" t="s">
        <v>71</v>
      </c>
      <c r="C214" s="177">
        <f>SUM(C190:C213)</f>
        <v>21396.887872620042</v>
      </c>
      <c r="D214" s="191">
        <f>SUM(D190:D213)</f>
        <v>290208</v>
      </c>
      <c r="E214" s="241"/>
      <c r="F214" s="248">
        <f>SUM(F190:F213)</f>
        <v>0.99999999999999989</v>
      </c>
      <c r="G214" s="248">
        <f>SUM(G190:G213)</f>
        <v>0.99999999999999989</v>
      </c>
    </row>
    <row r="215" spans="1:7" ht="15" customHeight="1" x14ac:dyDescent="0.25">
      <c r="A215" s="158"/>
      <c r="B215" s="158" t="s">
        <v>717</v>
      </c>
      <c r="C215" s="158" t="s">
        <v>681</v>
      </c>
      <c r="D215" s="158" t="s">
        <v>682</v>
      </c>
      <c r="E215" s="157"/>
      <c r="F215" s="158" t="s">
        <v>503</v>
      </c>
      <c r="G215" s="158" t="s">
        <v>683</v>
      </c>
    </row>
    <row r="216" spans="1:7" x14ac:dyDescent="0.25">
      <c r="A216" s="153" t="s">
        <v>718</v>
      </c>
      <c r="B216" s="153" t="s">
        <v>719</v>
      </c>
      <c r="C216" s="218">
        <v>0.58299710371140701</v>
      </c>
      <c r="D216" s="244"/>
      <c r="E216" s="221"/>
      <c r="F216" s="247"/>
      <c r="G216" s="247"/>
    </row>
    <row r="217" spans="1:7" x14ac:dyDescent="0.25">
      <c r="C217" s="221"/>
      <c r="D217" s="221"/>
      <c r="E217" s="221"/>
      <c r="F217" s="247"/>
      <c r="G217" s="247"/>
    </row>
    <row r="218" spans="1:7" x14ac:dyDescent="0.25">
      <c r="B218" s="176" t="s">
        <v>720</v>
      </c>
      <c r="C218" s="221"/>
      <c r="D218" s="221"/>
      <c r="E218" s="221"/>
      <c r="F218" s="247"/>
      <c r="G218" s="247"/>
    </row>
    <row r="219" spans="1:7" x14ac:dyDescent="0.25">
      <c r="A219" s="153" t="s">
        <v>721</v>
      </c>
      <c r="B219" s="153" t="s">
        <v>722</v>
      </c>
      <c r="C219" s="244">
        <v>5714.5069019800803</v>
      </c>
      <c r="D219" s="243">
        <v>125297</v>
      </c>
      <c r="E219" s="221"/>
      <c r="F219" s="246">
        <f>IF($C$227=0,"",IF(C219="[for completion]","",C219/$C$227))</f>
        <v>0.26707187213391437</v>
      </c>
      <c r="G219" s="246">
        <f>IF($D$227=0,"",IF(D219="[for completion]","",D219/$D$227))</f>
        <v>0.43174895247546585</v>
      </c>
    </row>
    <row r="220" spans="1:7" x14ac:dyDescent="0.25">
      <c r="A220" s="153" t="s">
        <v>723</v>
      </c>
      <c r="B220" s="153" t="s">
        <v>724</v>
      </c>
      <c r="C220" s="244">
        <v>2429.1482300799998</v>
      </c>
      <c r="D220" s="243">
        <v>35446</v>
      </c>
      <c r="E220" s="221"/>
      <c r="F220" s="246">
        <f>IF($C$227=0,"",IF(C220="[for completion]","",C220/$C$227))</f>
        <v>0.1135281095335549</v>
      </c>
      <c r="G220" s="246">
        <f>IF($D$227=0,"",IF(D220="[for completion]","",D220/$D$227))</f>
        <v>0.12213998235748152</v>
      </c>
    </row>
    <row r="221" spans="1:7" x14ac:dyDescent="0.25">
      <c r="A221" s="153" t="s">
        <v>725</v>
      </c>
      <c r="B221" s="153" t="s">
        <v>726</v>
      </c>
      <c r="C221" s="244">
        <v>2806.8307978499802</v>
      </c>
      <c r="D221" s="243">
        <v>35924</v>
      </c>
      <c r="E221" s="221"/>
      <c r="F221" s="246">
        <f>IF($C$227=0,"",IF(C221="[for completion]","",C221/$C$227))</f>
        <v>0.13117939461848876</v>
      </c>
      <c r="G221" s="246">
        <f>IF($D$227=0,"",IF(D221="[for completion]","",D221/$D$227))</f>
        <v>0.12378707685522108</v>
      </c>
    </row>
    <row r="222" spans="1:7" x14ac:dyDescent="0.25">
      <c r="A222" s="153" t="s">
        <v>727</v>
      </c>
      <c r="B222" s="153" t="s">
        <v>728</v>
      </c>
      <c r="C222" s="244">
        <v>3343.7563115499902</v>
      </c>
      <c r="D222" s="243">
        <v>36527</v>
      </c>
      <c r="E222" s="221"/>
      <c r="F222" s="246">
        <f>IF($C$227=0,"",IF(C222="[for completion]","",C222/$C$227))</f>
        <v>0.15627302117280056</v>
      </c>
      <c r="G222" s="246">
        <f>IF($D$227=0,"",IF(D222="[for completion]","",D222/$D$227))</f>
        <v>0.12586489690153269</v>
      </c>
    </row>
    <row r="223" spans="1:7" x14ac:dyDescent="0.25">
      <c r="A223" s="153" t="s">
        <v>729</v>
      </c>
      <c r="B223" s="153" t="s">
        <v>730</v>
      </c>
      <c r="C223" s="244">
        <v>3596.0516035299902</v>
      </c>
      <c r="D223" s="243">
        <v>31821</v>
      </c>
      <c r="E223" s="221"/>
      <c r="F223" s="246">
        <f>IF($C$227=0,"",IF(C223="[for completion]","",C223/$C$227))</f>
        <v>0.16806423555322655</v>
      </c>
      <c r="G223" s="246">
        <f>IF($D$227=0,"",IF(D223="[for completion]","",D223/$D$227))</f>
        <v>0.10964894144889183</v>
      </c>
    </row>
    <row r="224" spans="1:7" x14ac:dyDescent="0.25">
      <c r="A224" s="153" t="s">
        <v>731</v>
      </c>
      <c r="B224" s="153" t="s">
        <v>732</v>
      </c>
      <c r="C224" s="244">
        <v>2077.72648152999</v>
      </c>
      <c r="D224" s="243">
        <v>14721</v>
      </c>
      <c r="E224" s="221"/>
      <c r="F224" s="246">
        <f>IF($C$227=0,"",IF(C224="[for completion]","",C224/$C$227))</f>
        <v>9.7104144018471866E-2</v>
      </c>
      <c r="G224" s="246">
        <f>IF($D$227=0,"",IF(D224="[for completion]","",D224/$D$227))</f>
        <v>5.0725686404234208E-2</v>
      </c>
    </row>
    <row r="225" spans="1:7" x14ac:dyDescent="0.25">
      <c r="A225" s="153" t="s">
        <v>733</v>
      </c>
      <c r="B225" s="153" t="s">
        <v>734</v>
      </c>
      <c r="C225" s="244">
        <v>835.14274474000194</v>
      </c>
      <c r="D225" s="243">
        <v>5345</v>
      </c>
      <c r="E225" s="221"/>
      <c r="F225" s="246">
        <f>IF($C$227=0,"",IF(C225="[for completion]","",C225/$C$227))</f>
        <v>3.9031038051504229E-2</v>
      </c>
      <c r="G225" s="246">
        <f>IF($D$227=0,"",IF(D225="[for completion]","",D225/$D$227))</f>
        <v>1.8417824456941227E-2</v>
      </c>
    </row>
    <row r="226" spans="1:7" x14ac:dyDescent="0.25">
      <c r="A226" s="153" t="s">
        <v>735</v>
      </c>
      <c r="B226" s="153" t="s">
        <v>736</v>
      </c>
      <c r="C226" s="244">
        <v>593.72480136000001</v>
      </c>
      <c r="D226" s="243">
        <v>5127</v>
      </c>
      <c r="E226" s="221"/>
      <c r="F226" s="246">
        <f>IF($C$227=0,"",IF(C226="[for completion]","",C226/$C$227))</f>
        <v>2.7748184918038682E-2</v>
      </c>
      <c r="G226" s="246">
        <f>IF($D$227=0,"",IF(D226="[for completion]","",D226/$D$227))</f>
        <v>1.7666639100231557E-2</v>
      </c>
    </row>
    <row r="227" spans="1:7" x14ac:dyDescent="0.25">
      <c r="A227" s="153" t="s">
        <v>737</v>
      </c>
      <c r="B227" s="190" t="s">
        <v>71</v>
      </c>
      <c r="C227" s="182">
        <f>SUM(C219:C226)</f>
        <v>21396.887872620035</v>
      </c>
      <c r="D227" s="245">
        <f>SUM(D219:D226)</f>
        <v>290208</v>
      </c>
      <c r="F227" s="240">
        <f>SUM(F219:F226)</f>
        <v>1</v>
      </c>
      <c r="G227" s="240">
        <f>SUM(G219:G226)</f>
        <v>1</v>
      </c>
    </row>
    <row r="228" spans="1:7" outlineLevel="1" x14ac:dyDescent="0.25">
      <c r="A228" s="153" t="s">
        <v>738</v>
      </c>
      <c r="B228" s="154" t="s">
        <v>739</v>
      </c>
      <c r="C228" s="244">
        <v>149.56803951000001</v>
      </c>
      <c r="D228" s="243">
        <v>1386</v>
      </c>
      <c r="F228" s="180">
        <f>IF($C$227=0,"",IF(C228="[for completion]","",C228/$C$227))</f>
        <v>6.9901772818742871E-3</v>
      </c>
      <c r="G228" s="246">
        <f>IF($D$227=0,"",IF(D228="[for completion]","",D228/$D$227))</f>
        <v>4.7758848825669867E-3</v>
      </c>
    </row>
    <row r="229" spans="1:7" outlineLevel="1" x14ac:dyDescent="0.25">
      <c r="A229" s="153" t="s">
        <v>740</v>
      </c>
      <c r="B229" s="154" t="s">
        <v>741</v>
      </c>
      <c r="C229" s="244">
        <v>113.09382642</v>
      </c>
      <c r="D229" s="243">
        <v>1066</v>
      </c>
      <c r="F229" s="180">
        <f>IF($C$227=0,"",IF(C229="[for completion]","",C229/$C$227))</f>
        <v>5.2855268996720569E-3</v>
      </c>
      <c r="G229" s="246">
        <f>IF($D$227=0,"",IF(D229="[for completion]","",D229/$D$227))</f>
        <v>3.6732274782225161E-3</v>
      </c>
    </row>
    <row r="230" spans="1:7" outlineLevel="1" x14ac:dyDescent="0.25">
      <c r="A230" s="153" t="s">
        <v>742</v>
      </c>
      <c r="B230" s="154" t="s">
        <v>743</v>
      </c>
      <c r="C230" s="244">
        <v>50.658550609999999</v>
      </c>
      <c r="D230" s="243">
        <v>548</v>
      </c>
      <c r="F230" s="180">
        <f>IF($C$227=0,"",IF(C230="[for completion]","",C230/$C$227))</f>
        <v>2.3675662980327098E-3</v>
      </c>
      <c r="G230" s="246">
        <f>IF($D$227=0,"",IF(D230="[for completion]","",D230/$D$227))</f>
        <v>1.8883008049399052E-3</v>
      </c>
    </row>
    <row r="231" spans="1:7" outlineLevel="1" x14ac:dyDescent="0.25">
      <c r="A231" s="153" t="s">
        <v>744</v>
      </c>
      <c r="B231" s="154" t="s">
        <v>745</v>
      </c>
      <c r="C231" s="244">
        <v>37.196351040000003</v>
      </c>
      <c r="D231" s="243">
        <v>407</v>
      </c>
      <c r="F231" s="180">
        <f>IF($C$227=0,"",IF(C231="[for completion]","",C231/$C$227))</f>
        <v>1.7384000543180552E-3</v>
      </c>
      <c r="G231" s="246">
        <f>IF($D$227=0,"",IF(D231="[for completion]","",D231/$D$227))</f>
        <v>1.402442386150623E-3</v>
      </c>
    </row>
    <row r="232" spans="1:7" outlineLevel="1" x14ac:dyDescent="0.25">
      <c r="A232" s="153" t="s">
        <v>746</v>
      </c>
      <c r="B232" s="154" t="s">
        <v>747</v>
      </c>
      <c r="C232" s="244">
        <v>37.892724579999999</v>
      </c>
      <c r="D232" s="243">
        <v>312</v>
      </c>
      <c r="F232" s="180">
        <f>IF($C$227=0,"",IF(C232="[for completion]","",C232/$C$227))</f>
        <v>1.7709456069304559E-3</v>
      </c>
      <c r="G232" s="246">
        <f>IF($D$227=0,"",IF(D232="[for completion]","",D232/$D$227))</f>
        <v>1.0750909692358584E-3</v>
      </c>
    </row>
    <row r="233" spans="1:7" outlineLevel="1" x14ac:dyDescent="0.25">
      <c r="A233" s="153" t="s">
        <v>748</v>
      </c>
      <c r="B233" s="154" t="s">
        <v>749</v>
      </c>
      <c r="C233" s="244">
        <v>205.3153092</v>
      </c>
      <c r="D233" s="243">
        <v>1408</v>
      </c>
      <c r="F233" s="180">
        <f>IF($C$227=0,"",IF(C233="[for completion]","",C233/$C$227))</f>
        <v>9.5955687772111171E-3</v>
      </c>
      <c r="G233" s="246">
        <f>IF($D$227=0,"",IF(D233="[for completion]","",D233/$D$227))</f>
        <v>4.8516925791156689E-3</v>
      </c>
    </row>
    <row r="234" spans="1:7" outlineLevel="1" x14ac:dyDescent="0.25">
      <c r="A234" s="153" t="s">
        <v>750</v>
      </c>
      <c r="B234" s="154"/>
      <c r="F234" s="180"/>
      <c r="G234" s="180"/>
    </row>
    <row r="235" spans="1:7" outlineLevel="1" x14ac:dyDescent="0.25">
      <c r="A235" s="153" t="s">
        <v>751</v>
      </c>
      <c r="B235" s="154"/>
      <c r="F235" s="180"/>
      <c r="G235" s="180"/>
    </row>
    <row r="236" spans="1:7" outlineLevel="1" x14ac:dyDescent="0.25">
      <c r="A236" s="153" t="s">
        <v>752</v>
      </c>
      <c r="B236" s="154"/>
      <c r="F236" s="180"/>
      <c r="G236" s="180"/>
    </row>
    <row r="237" spans="1:7" ht="15" customHeight="1" x14ac:dyDescent="0.25">
      <c r="A237" s="158"/>
      <c r="B237" s="158" t="s">
        <v>753</v>
      </c>
      <c r="C237" s="158" t="s">
        <v>681</v>
      </c>
      <c r="D237" s="158" t="s">
        <v>682</v>
      </c>
      <c r="E237" s="157"/>
      <c r="F237" s="158" t="s">
        <v>503</v>
      </c>
      <c r="G237" s="158" t="s">
        <v>683</v>
      </c>
    </row>
    <row r="238" spans="1:7" x14ac:dyDescent="0.25">
      <c r="A238" s="153" t="s">
        <v>754</v>
      </c>
      <c r="B238" s="153" t="s">
        <v>719</v>
      </c>
      <c r="C238" s="218">
        <v>0.49902435595952699</v>
      </c>
      <c r="F238" s="238"/>
      <c r="G238" s="238"/>
    </row>
    <row r="239" spans="1:7" x14ac:dyDescent="0.25">
      <c r="C239" s="221"/>
      <c r="F239" s="238"/>
      <c r="G239" s="238"/>
    </row>
    <row r="240" spans="1:7" x14ac:dyDescent="0.25">
      <c r="B240" s="176" t="s">
        <v>720</v>
      </c>
      <c r="C240" s="221"/>
      <c r="F240" s="238"/>
      <c r="G240" s="238"/>
    </row>
    <row r="241" spans="1:7" x14ac:dyDescent="0.25">
      <c r="A241" s="153" t="s">
        <v>755</v>
      </c>
      <c r="B241" s="153" t="s">
        <v>722</v>
      </c>
      <c r="C241" s="244">
        <v>8087.0454494700998</v>
      </c>
      <c r="D241" s="243">
        <v>164070</v>
      </c>
      <c r="E241" s="221"/>
      <c r="F241" s="246">
        <f>IF($C$249=0,"",IF(C241="[Mark as ND1 if not relevant]","",C241/$C$249))</f>
        <v>0.37795428464241554</v>
      </c>
      <c r="G241" s="246">
        <f>IF($D$249=0,"",IF(D241="[Mark as ND1 if not relevant]","",D241/$D$249))</f>
        <v>0.56535312603374133</v>
      </c>
    </row>
    <row r="242" spans="1:7" x14ac:dyDescent="0.25">
      <c r="A242" s="153" t="s">
        <v>756</v>
      </c>
      <c r="B242" s="153" t="s">
        <v>724</v>
      </c>
      <c r="C242" s="244">
        <v>2959.5174340899898</v>
      </c>
      <c r="D242" s="243">
        <v>36858</v>
      </c>
      <c r="E242" s="221"/>
      <c r="F242" s="246">
        <f>IF($C$249=0,"",IF(C242="[Mark as ND1 if not relevant]","",C242/$C$249))</f>
        <v>0.13831532191543855</v>
      </c>
      <c r="G242" s="246">
        <f>IF($D$249=0,"",IF(D242="[Mark as ND1 if not relevant]","",D242/$D$249))</f>
        <v>0.12700545815415151</v>
      </c>
    </row>
    <row r="243" spans="1:7" x14ac:dyDescent="0.25">
      <c r="A243" s="153" t="s">
        <v>757</v>
      </c>
      <c r="B243" s="153" t="s">
        <v>726</v>
      </c>
      <c r="C243" s="244">
        <v>3046.0610760699901</v>
      </c>
      <c r="D243" s="243">
        <v>32497</v>
      </c>
      <c r="E243" s="221"/>
      <c r="F243" s="246">
        <f>IF($C$249=0,"",IF(C243="[Mark as ND1 if not relevant]","",C243/$C$249))</f>
        <v>0.14236000553930067</v>
      </c>
      <c r="G243" s="246">
        <f>IF($D$249=0,"",IF(D243="[Mark as ND1 if not relevant]","",D243/$D$249))</f>
        <v>0.11197830521556952</v>
      </c>
    </row>
    <row r="244" spans="1:7" x14ac:dyDescent="0.25">
      <c r="A244" s="153" t="s">
        <v>758</v>
      </c>
      <c r="B244" s="153" t="s">
        <v>728</v>
      </c>
      <c r="C244" s="244">
        <v>2933.11123533</v>
      </c>
      <c r="D244" s="243">
        <v>25736</v>
      </c>
      <c r="E244" s="221"/>
      <c r="F244" s="246">
        <f>IF($C$249=0,"",IF(C244="[Mark as ND1 if not relevant]","",C244/$C$249))</f>
        <v>0.13708120792104875</v>
      </c>
      <c r="G244" s="246">
        <f>IF($D$249=0,"",IF(D244="[Mark as ND1 if not relevant]","",D244/$D$249))</f>
        <v>8.8681221744404015E-2</v>
      </c>
    </row>
    <row r="245" spans="1:7" x14ac:dyDescent="0.25">
      <c r="A245" s="153" t="s">
        <v>759</v>
      </c>
      <c r="B245" s="153" t="s">
        <v>730</v>
      </c>
      <c r="C245" s="244">
        <v>1919.1590600100001</v>
      </c>
      <c r="D245" s="243">
        <v>14915</v>
      </c>
      <c r="E245" s="221"/>
      <c r="F245" s="246">
        <f>IF($C$249=0,"",IF(C245="[Mark as ND1 if not relevant]","",C245/$C$249))</f>
        <v>8.9693373701593179E-2</v>
      </c>
      <c r="G245" s="246">
        <f>IF($D$249=0,"",IF(D245="[Mark as ND1 if not relevant]","",D245/$D$249))</f>
        <v>5.1394172455618038E-2</v>
      </c>
    </row>
    <row r="246" spans="1:7" x14ac:dyDescent="0.25">
      <c r="A246" s="153" t="s">
        <v>760</v>
      </c>
      <c r="B246" s="153" t="s">
        <v>732</v>
      </c>
      <c r="C246" s="244">
        <v>1329.5280884199999</v>
      </c>
      <c r="D246" s="243">
        <v>8734</v>
      </c>
      <c r="E246" s="221"/>
      <c r="F246" s="246">
        <f>IF($C$249=0,"",IF(C246="[Mark as ND1 if not relevant]","",C246/$C$249))</f>
        <v>6.213651706430133E-2</v>
      </c>
      <c r="G246" s="246">
        <f>IF($D$249=0,"",IF(D246="[Mark as ND1 if not relevant]","",D246/$D$249))</f>
        <v>3.0095655529826883E-2</v>
      </c>
    </row>
    <row r="247" spans="1:7" x14ac:dyDescent="0.25">
      <c r="A247" s="153" t="s">
        <v>761</v>
      </c>
      <c r="B247" s="153" t="s">
        <v>734</v>
      </c>
      <c r="C247" s="244">
        <v>712.53435361000095</v>
      </c>
      <c r="D247" s="243">
        <v>4172</v>
      </c>
      <c r="E247" s="221"/>
      <c r="F247" s="246">
        <f>IF($C$249=0,"",IF(C247="[Mark as ND1 if not relevant]","",C247/$C$249))</f>
        <v>3.330084065738248E-2</v>
      </c>
      <c r="G247" s="246">
        <f>IF($D$249=0,"",IF(D247="[Mark as ND1 if not relevant]","",D247/$D$249))</f>
        <v>1.4375895909141029E-2</v>
      </c>
    </row>
    <row r="248" spans="1:7" x14ac:dyDescent="0.25">
      <c r="A248" s="153" t="s">
        <v>762</v>
      </c>
      <c r="B248" s="153" t="s">
        <v>736</v>
      </c>
      <c r="C248" s="244">
        <v>409.93117561999998</v>
      </c>
      <c r="D248" s="243">
        <v>3226</v>
      </c>
      <c r="E248" s="221"/>
      <c r="F248" s="246">
        <f>IF($C$249=0,"",IF(C248="[Mark as ND1 if not relevant]","",C248/$C$249))</f>
        <v>1.9158448558519427E-2</v>
      </c>
      <c r="G248" s="246">
        <f>IF($D$249=0,"",IF(D248="[Mark as ND1 if not relevant]","",D248/$D$249))</f>
        <v>1.111616495754769E-2</v>
      </c>
    </row>
    <row r="249" spans="1:7" x14ac:dyDescent="0.25">
      <c r="A249" s="153" t="s">
        <v>763</v>
      </c>
      <c r="B249" s="190" t="s">
        <v>71</v>
      </c>
      <c r="C249" s="182">
        <f>SUM(C241:C248)</f>
        <v>21396.887872620082</v>
      </c>
      <c r="D249" s="245">
        <f>SUM(D241:D248)</f>
        <v>290208</v>
      </c>
      <c r="F249" s="240">
        <f>SUM(F241:F248)</f>
        <v>0.99999999999999978</v>
      </c>
      <c r="G249" s="240">
        <f>SUM(G241:G248)</f>
        <v>0.99999999999999989</v>
      </c>
    </row>
    <row r="250" spans="1:7" outlineLevel="1" x14ac:dyDescent="0.25">
      <c r="A250" s="153" t="s">
        <v>764</v>
      </c>
      <c r="B250" s="154" t="s">
        <v>739</v>
      </c>
      <c r="C250" s="244">
        <v>116.14732014000001</v>
      </c>
      <c r="D250" s="243">
        <v>933</v>
      </c>
      <c r="F250" s="180">
        <f>IF($C$249=0,"",IF(C250="[for completion]","",C250/$C$249))</f>
        <v>5.4282342755380148E-3</v>
      </c>
      <c r="G250" s="180">
        <f>IF($D$249=0,"",IF(D250="[for completion]","",D250/$D$249))</f>
        <v>3.2149354945418458E-3</v>
      </c>
    </row>
    <row r="251" spans="1:7" outlineLevel="1" x14ac:dyDescent="0.25">
      <c r="A251" s="153" t="s">
        <v>765</v>
      </c>
      <c r="B251" s="154" t="s">
        <v>741</v>
      </c>
      <c r="C251" s="244">
        <v>79.911849430000004</v>
      </c>
      <c r="D251" s="243">
        <v>622</v>
      </c>
      <c r="F251" s="180">
        <f>IF($C$249=0,"",IF(C251="[for completion]","",C251/$C$249))</f>
        <v>3.7347417019582985E-3</v>
      </c>
      <c r="G251" s="180">
        <f>IF($D$249=0,"",IF(D251="[for completion]","",D251/$D$249))</f>
        <v>2.1432903296945637E-3</v>
      </c>
    </row>
    <row r="252" spans="1:7" outlineLevel="1" x14ac:dyDescent="0.25">
      <c r="A252" s="153" t="s">
        <v>766</v>
      </c>
      <c r="B252" s="154" t="s">
        <v>743</v>
      </c>
      <c r="C252" s="244">
        <v>33.00777205</v>
      </c>
      <c r="D252" s="243">
        <v>270</v>
      </c>
      <c r="F252" s="180">
        <f>IF($C$249=0,"",IF(C252="[for completion]","",C252/$C$249))</f>
        <v>1.5426435959519822E-3</v>
      </c>
      <c r="G252" s="180">
        <f>IF($D$249=0,"",IF(D252="[for completion]","",D252/$D$249))</f>
        <v>9.3036718491564668E-4</v>
      </c>
    </row>
    <row r="253" spans="1:7" outlineLevel="1" x14ac:dyDescent="0.25">
      <c r="A253" s="153" t="s">
        <v>767</v>
      </c>
      <c r="B253" s="154" t="s">
        <v>745</v>
      </c>
      <c r="C253" s="244">
        <v>22.92149817</v>
      </c>
      <c r="D253" s="243">
        <v>210</v>
      </c>
      <c r="F253" s="180">
        <f>IF($C$249=0,"",IF(C253="[for completion]","",C253/$C$249))</f>
        <v>1.0712538340368106E-3</v>
      </c>
      <c r="G253" s="180">
        <f>IF($D$249=0,"",IF(D253="[for completion]","",D253/$D$249))</f>
        <v>7.2361892160105858E-4</v>
      </c>
    </row>
    <row r="254" spans="1:7" outlineLevel="1" x14ac:dyDescent="0.25">
      <c r="A254" s="153" t="s">
        <v>768</v>
      </c>
      <c r="B254" s="154" t="s">
        <v>747</v>
      </c>
      <c r="C254" s="244">
        <v>17.685330220000001</v>
      </c>
      <c r="D254" s="243">
        <v>152</v>
      </c>
      <c r="F254" s="180">
        <f>IF($C$249=0,"",IF(C254="[for completion]","",C254/$C$249))</f>
        <v>8.2653750046662302E-4</v>
      </c>
      <c r="G254" s="180">
        <f>IF($D$249=0,"",IF(D254="[for completion]","",D254/$D$249))</f>
        <v>5.2376226706362338E-4</v>
      </c>
    </row>
    <row r="255" spans="1:7" outlineLevel="1" x14ac:dyDescent="0.25">
      <c r="A255" s="153" t="s">
        <v>769</v>
      </c>
      <c r="B255" s="154" t="s">
        <v>749</v>
      </c>
      <c r="C255" s="244">
        <v>140.25740561000001</v>
      </c>
      <c r="D255" s="243">
        <v>1039</v>
      </c>
      <c r="F255" s="180">
        <f>IF($C$249=0,"",IF(C255="[for completion]","",C255/$C$249))</f>
        <v>6.5550376505676975E-3</v>
      </c>
      <c r="G255" s="180">
        <f>IF($D$249=0,"",IF(D255="[for completion]","",D255/$D$249))</f>
        <v>3.5801907597309518E-3</v>
      </c>
    </row>
    <row r="256" spans="1:7" outlineLevel="1" x14ac:dyDescent="0.25">
      <c r="A256" s="153" t="s">
        <v>770</v>
      </c>
      <c r="B256" s="154"/>
      <c r="F256" s="185"/>
      <c r="G256" s="185"/>
    </row>
    <row r="257" spans="1:14" outlineLevel="1" x14ac:dyDescent="0.25">
      <c r="A257" s="153" t="s">
        <v>771</v>
      </c>
      <c r="B257" s="154"/>
      <c r="F257" s="185"/>
      <c r="G257" s="185"/>
    </row>
    <row r="258" spans="1:14" outlineLevel="1" x14ac:dyDescent="0.25">
      <c r="A258" s="153" t="s">
        <v>772</v>
      </c>
      <c r="B258" s="154"/>
      <c r="F258" s="185"/>
      <c r="G258" s="185"/>
    </row>
    <row r="259" spans="1:14" ht="15" customHeight="1" x14ac:dyDescent="0.25">
      <c r="A259" s="158"/>
      <c r="B259" s="202" t="s">
        <v>773</v>
      </c>
      <c r="C259" s="158" t="s">
        <v>503</v>
      </c>
      <c r="D259" s="158"/>
      <c r="E259" s="157"/>
      <c r="F259" s="158"/>
      <c r="G259" s="158"/>
    </row>
    <row r="260" spans="1:14" x14ac:dyDescent="0.25">
      <c r="A260" s="153" t="s">
        <v>774</v>
      </c>
      <c r="B260" s="153" t="s">
        <v>1685</v>
      </c>
      <c r="C260" s="218">
        <v>0.83376125062763995</v>
      </c>
      <c r="E260" s="241"/>
      <c r="F260" s="241"/>
      <c r="G260" s="241"/>
    </row>
    <row r="261" spans="1:14" x14ac:dyDescent="0.25">
      <c r="A261" s="153" t="s">
        <v>776</v>
      </c>
      <c r="B261" s="153" t="s">
        <v>777</v>
      </c>
      <c r="C261" s="218"/>
      <c r="E261" s="241"/>
      <c r="F261" s="241"/>
    </row>
    <row r="262" spans="1:14" x14ac:dyDescent="0.25">
      <c r="A262" s="153" t="s">
        <v>778</v>
      </c>
      <c r="B262" s="153" t="s">
        <v>779</v>
      </c>
      <c r="C262" s="218"/>
      <c r="E262" s="241"/>
      <c r="F262" s="241"/>
    </row>
    <row r="263" spans="1:14" x14ac:dyDescent="0.25">
      <c r="A263" s="153" t="s">
        <v>780</v>
      </c>
      <c r="B263" s="153" t="s">
        <v>781</v>
      </c>
      <c r="C263" s="218"/>
      <c r="E263" s="241"/>
      <c r="F263" s="241"/>
    </row>
    <row r="264" spans="1:14" x14ac:dyDescent="0.25">
      <c r="A264" s="153" t="s">
        <v>782</v>
      </c>
      <c r="B264" s="176" t="s">
        <v>783</v>
      </c>
      <c r="C264" s="218"/>
      <c r="D264" s="197"/>
      <c r="E264" s="197"/>
      <c r="F264" s="211"/>
      <c r="G264" s="211"/>
      <c r="H264" s="152"/>
      <c r="I264" s="153"/>
      <c r="J264" s="153"/>
      <c r="K264" s="153"/>
      <c r="L264" s="152"/>
      <c r="M264" s="152"/>
      <c r="N264" s="152"/>
    </row>
    <row r="265" spans="1:14" x14ac:dyDescent="0.25">
      <c r="A265" s="153" t="s">
        <v>784</v>
      </c>
      <c r="B265" s="153" t="s">
        <v>69</v>
      </c>
      <c r="C265" s="218">
        <v>0.16623874937236</v>
      </c>
      <c r="E265" s="241"/>
      <c r="F265" s="241"/>
    </row>
    <row r="266" spans="1:14" hidden="1" outlineLevel="1" x14ac:dyDescent="0.25">
      <c r="A266" s="153" t="s">
        <v>786</v>
      </c>
      <c r="B266" s="154" t="s">
        <v>788</v>
      </c>
      <c r="C266" s="242"/>
      <c r="E266" s="241"/>
      <c r="F266" s="241"/>
    </row>
    <row r="267" spans="1:14" hidden="1" outlineLevel="1" x14ac:dyDescent="0.25">
      <c r="A267" s="153" t="s">
        <v>787</v>
      </c>
      <c r="B267" s="154" t="s">
        <v>790</v>
      </c>
      <c r="C267" s="240"/>
      <c r="E267" s="241"/>
      <c r="F267" s="241"/>
    </row>
    <row r="268" spans="1:14" hidden="1" outlineLevel="1" x14ac:dyDescent="0.25">
      <c r="A268" s="153" t="s">
        <v>789</v>
      </c>
      <c r="B268" s="154" t="s">
        <v>792</v>
      </c>
      <c r="C268" s="240"/>
      <c r="E268" s="241"/>
      <c r="F268" s="241"/>
    </row>
    <row r="269" spans="1:14" hidden="1" outlineLevel="1" x14ac:dyDescent="0.25">
      <c r="A269" s="153" t="s">
        <v>791</v>
      </c>
      <c r="B269" s="154" t="s">
        <v>794</v>
      </c>
      <c r="C269" s="240"/>
      <c r="E269" s="241"/>
      <c r="F269" s="241"/>
    </row>
    <row r="270" spans="1:14" hidden="1" outlineLevel="1" x14ac:dyDescent="0.25">
      <c r="A270" s="153" t="s">
        <v>793</v>
      </c>
      <c r="B270" s="154" t="s">
        <v>178</v>
      </c>
      <c r="C270" s="240"/>
      <c r="E270" s="241"/>
      <c r="F270" s="241"/>
    </row>
    <row r="271" spans="1:14" hidden="1" outlineLevel="1" x14ac:dyDescent="0.25">
      <c r="A271" s="153" t="s">
        <v>795</v>
      </c>
      <c r="B271" s="154" t="s">
        <v>178</v>
      </c>
      <c r="C271" s="240"/>
      <c r="E271" s="241"/>
      <c r="F271" s="241"/>
    </row>
    <row r="272" spans="1:14" hidden="1" outlineLevel="1" x14ac:dyDescent="0.25">
      <c r="A272" s="153" t="s">
        <v>796</v>
      </c>
      <c r="B272" s="154" t="s">
        <v>178</v>
      </c>
      <c r="C272" s="240"/>
      <c r="E272" s="241"/>
      <c r="F272" s="241"/>
    </row>
    <row r="273" spans="1:7" hidden="1" outlineLevel="1" x14ac:dyDescent="0.25">
      <c r="A273" s="153" t="s">
        <v>797</v>
      </c>
      <c r="B273" s="154" t="s">
        <v>178</v>
      </c>
      <c r="C273" s="240"/>
      <c r="E273" s="241"/>
      <c r="F273" s="241"/>
    </row>
    <row r="274" spans="1:7" hidden="1" outlineLevel="1" x14ac:dyDescent="0.25">
      <c r="A274" s="153" t="s">
        <v>798</v>
      </c>
      <c r="B274" s="154" t="s">
        <v>178</v>
      </c>
      <c r="C274" s="240"/>
      <c r="E274" s="241"/>
      <c r="F274" s="241"/>
    </row>
    <row r="275" spans="1:7" hidden="1" outlineLevel="1" x14ac:dyDescent="0.25">
      <c r="A275" s="153" t="s">
        <v>799</v>
      </c>
      <c r="B275" s="154" t="s">
        <v>178</v>
      </c>
      <c r="C275" s="240"/>
      <c r="E275" s="241"/>
      <c r="F275" s="241"/>
    </row>
    <row r="276" spans="1:7" ht="15" customHeight="1" collapsed="1" x14ac:dyDescent="0.25">
      <c r="A276" s="158"/>
      <c r="B276" s="202" t="s">
        <v>800</v>
      </c>
      <c r="C276" s="158" t="s">
        <v>503</v>
      </c>
      <c r="D276" s="158"/>
      <c r="E276" s="157"/>
      <c r="F276" s="158"/>
      <c r="G276" s="156"/>
    </row>
    <row r="277" spans="1:7" x14ac:dyDescent="0.25">
      <c r="A277" s="153" t="s">
        <v>801</v>
      </c>
      <c r="B277" s="153" t="s">
        <v>802</v>
      </c>
      <c r="C277" s="218">
        <v>1</v>
      </c>
      <c r="E277" s="152"/>
      <c r="F277" s="152"/>
    </row>
    <row r="278" spans="1:7" x14ac:dyDescent="0.25">
      <c r="A278" s="153" t="s">
        <v>803</v>
      </c>
      <c r="B278" s="153" t="s">
        <v>804</v>
      </c>
      <c r="C278" s="240"/>
      <c r="E278" s="152"/>
      <c r="F278" s="152"/>
    </row>
    <row r="279" spans="1:7" x14ac:dyDescent="0.25">
      <c r="A279" s="153" t="s">
        <v>805</v>
      </c>
      <c r="B279" s="153" t="s">
        <v>69</v>
      </c>
      <c r="C279" s="240"/>
      <c r="E279" s="152"/>
      <c r="F279" s="152"/>
    </row>
    <row r="280" spans="1:7" hidden="1" outlineLevel="1" x14ac:dyDescent="0.25">
      <c r="A280" s="153" t="s">
        <v>806</v>
      </c>
      <c r="C280" s="240"/>
      <c r="E280" s="152"/>
      <c r="F280" s="152"/>
    </row>
    <row r="281" spans="1:7" hidden="1" outlineLevel="1" x14ac:dyDescent="0.25">
      <c r="A281" s="153" t="s">
        <v>807</v>
      </c>
      <c r="C281" s="240"/>
      <c r="E281" s="152"/>
      <c r="F281" s="152"/>
    </row>
    <row r="282" spans="1:7" hidden="1" outlineLevel="1" x14ac:dyDescent="0.25">
      <c r="A282" s="153" t="s">
        <v>808</v>
      </c>
      <c r="C282" s="240"/>
      <c r="E282" s="152"/>
      <c r="F282" s="152"/>
    </row>
    <row r="283" spans="1:7" hidden="1" outlineLevel="1" x14ac:dyDescent="0.25">
      <c r="A283" s="153" t="s">
        <v>809</v>
      </c>
      <c r="C283" s="240"/>
      <c r="E283" s="152"/>
      <c r="F283" s="152"/>
    </row>
    <row r="284" spans="1:7" hidden="1" outlineLevel="1" x14ac:dyDescent="0.25">
      <c r="A284" s="153" t="s">
        <v>810</v>
      </c>
      <c r="C284" s="240"/>
      <c r="E284" s="152"/>
      <c r="F284" s="152"/>
    </row>
    <row r="285" spans="1:7" hidden="1" outlineLevel="1" x14ac:dyDescent="0.25">
      <c r="A285" s="153" t="s">
        <v>811</v>
      </c>
      <c r="C285" s="240"/>
      <c r="E285" s="152"/>
      <c r="F285" s="152"/>
    </row>
    <row r="286" spans="1:7" s="174" customFormat="1" collapsed="1" x14ac:dyDescent="0.3">
      <c r="A286" s="159"/>
      <c r="B286" s="159" t="s">
        <v>1684</v>
      </c>
      <c r="C286" s="159" t="s">
        <v>58</v>
      </c>
      <c r="D286" s="159" t="s">
        <v>1590</v>
      </c>
      <c r="E286" s="159"/>
      <c r="F286" s="159" t="s">
        <v>503</v>
      </c>
      <c r="G286" s="159" t="s">
        <v>1589</v>
      </c>
    </row>
    <row r="287" spans="1:7" s="174" customFormat="1" x14ac:dyDescent="0.3">
      <c r="A287" s="153" t="s">
        <v>1683</v>
      </c>
      <c r="B287" s="176"/>
      <c r="C287" s="182"/>
      <c r="D287" s="153"/>
      <c r="E287" s="196"/>
      <c r="F287" s="180" t="str">
        <f>IF($C$305=0,"",IF(C287="[For completion]","",C287/$C$305))</f>
        <v/>
      </c>
      <c r="G287" s="180" t="str">
        <f>IF($D$305=0,"",IF(D287="[For completion]","",D287/$D$305))</f>
        <v/>
      </c>
    </row>
    <row r="288" spans="1:7" s="174" customFormat="1" x14ac:dyDescent="0.3">
      <c r="A288" s="153" t="s">
        <v>1682</v>
      </c>
      <c r="B288" s="176"/>
      <c r="C288" s="182"/>
      <c r="D288" s="153"/>
      <c r="E288" s="196"/>
      <c r="F288" s="180" t="str">
        <f>IF($C$305=0,"",IF(C288="[For completion]","",C288/$C$305))</f>
        <v/>
      </c>
      <c r="G288" s="180" t="str">
        <f>IF($D$305=0,"",IF(D288="[For completion]","",D288/$D$305))</f>
        <v/>
      </c>
    </row>
    <row r="289" spans="1:7" s="174" customFormat="1" x14ac:dyDescent="0.3">
      <c r="A289" s="153" t="s">
        <v>1681</v>
      </c>
      <c r="B289" s="176"/>
      <c r="C289" s="182"/>
      <c r="D289" s="153"/>
      <c r="E289" s="196"/>
      <c r="F289" s="180" t="str">
        <f>IF($C$305=0,"",IF(C289="[For completion]","",C289/$C$305))</f>
        <v/>
      </c>
      <c r="G289" s="180" t="str">
        <f>IF($D$305=0,"",IF(D289="[For completion]","",D289/$D$305))</f>
        <v/>
      </c>
    </row>
    <row r="290" spans="1:7" s="174" customFormat="1" x14ac:dyDescent="0.3">
      <c r="A290" s="153" t="s">
        <v>1680</v>
      </c>
      <c r="B290" s="176"/>
      <c r="C290" s="182"/>
      <c r="D290" s="153"/>
      <c r="E290" s="196"/>
      <c r="F290" s="180" t="str">
        <f>IF($C$305=0,"",IF(C290="[For completion]","",C290/$C$305))</f>
        <v/>
      </c>
      <c r="G290" s="180" t="str">
        <f>IF($D$305=0,"",IF(D290="[For completion]","",D290/$D$305))</f>
        <v/>
      </c>
    </row>
    <row r="291" spans="1:7" s="174" customFormat="1" x14ac:dyDescent="0.3">
      <c r="A291" s="153" t="s">
        <v>1679</v>
      </c>
      <c r="B291" s="176"/>
      <c r="C291" s="182"/>
      <c r="D291" s="153"/>
      <c r="E291" s="196"/>
      <c r="F291" s="180" t="str">
        <f>IF($C$305=0,"",IF(C291="[For completion]","",C291/$C$305))</f>
        <v/>
      </c>
      <c r="G291" s="180" t="str">
        <f>IF($D$305=0,"",IF(D291="[For completion]","",D291/$D$305))</f>
        <v/>
      </c>
    </row>
    <row r="292" spans="1:7" s="174" customFormat="1" x14ac:dyDescent="0.3">
      <c r="A292" s="153" t="s">
        <v>1678</v>
      </c>
      <c r="B292" s="176"/>
      <c r="C292" s="182"/>
      <c r="D292" s="153"/>
      <c r="E292" s="196"/>
      <c r="F292" s="180" t="str">
        <f>IF($C$305=0,"",IF(C292="[For completion]","",C292/$C$305))</f>
        <v/>
      </c>
      <c r="G292" s="180" t="str">
        <f>IF($D$305=0,"",IF(D292="[For completion]","",D292/$D$305))</f>
        <v/>
      </c>
    </row>
    <row r="293" spans="1:7" s="174" customFormat="1" x14ac:dyDescent="0.3">
      <c r="A293" s="153" t="s">
        <v>1677</v>
      </c>
      <c r="B293" s="176"/>
      <c r="C293" s="182"/>
      <c r="D293" s="153"/>
      <c r="E293" s="196"/>
      <c r="F293" s="180" t="str">
        <f>IF($C$305=0,"",IF(C293="[For completion]","",C293/$C$305))</f>
        <v/>
      </c>
      <c r="G293" s="180" t="str">
        <f>IF($D$305=0,"",IF(D293="[For completion]","",D293/$D$305))</f>
        <v/>
      </c>
    </row>
    <row r="294" spans="1:7" s="174" customFormat="1" x14ac:dyDescent="0.3">
      <c r="A294" s="153" t="s">
        <v>1676</v>
      </c>
      <c r="B294" s="176"/>
      <c r="C294" s="182"/>
      <c r="D294" s="153"/>
      <c r="E294" s="196"/>
      <c r="F294" s="180" t="str">
        <f>IF($C$305=0,"",IF(C294="[For completion]","",C294/$C$305))</f>
        <v/>
      </c>
      <c r="G294" s="180" t="str">
        <f>IF($D$305=0,"",IF(D294="[For completion]","",D294/$D$305))</f>
        <v/>
      </c>
    </row>
    <row r="295" spans="1:7" s="174" customFormat="1" x14ac:dyDescent="0.3">
      <c r="A295" s="153" t="s">
        <v>1675</v>
      </c>
      <c r="B295" s="176"/>
      <c r="C295" s="182"/>
      <c r="D295" s="153"/>
      <c r="E295" s="196"/>
      <c r="F295" s="180" t="str">
        <f>IF($C$305=0,"",IF(C295="[For completion]","",C295/$C$305))</f>
        <v/>
      </c>
      <c r="G295" s="180" t="str">
        <f>IF($D$305=0,"",IF(D295="[For completion]","",D295/$D$305))</f>
        <v/>
      </c>
    </row>
    <row r="296" spans="1:7" s="174" customFormat="1" x14ac:dyDescent="0.3">
      <c r="A296" s="153" t="s">
        <v>1674</v>
      </c>
      <c r="B296" s="176"/>
      <c r="C296" s="182"/>
      <c r="D296" s="153"/>
      <c r="E296" s="196"/>
      <c r="F296" s="180" t="str">
        <f>IF($C$305=0,"",IF(C296="[For completion]","",C296/$C$305))</f>
        <v/>
      </c>
      <c r="G296" s="180" t="str">
        <f>IF($D$305=0,"",IF(D296="[For completion]","",D296/$D$305))</f>
        <v/>
      </c>
    </row>
    <row r="297" spans="1:7" s="174" customFormat="1" x14ac:dyDescent="0.3">
      <c r="A297" s="153" t="s">
        <v>1673</v>
      </c>
      <c r="B297" s="176"/>
      <c r="C297" s="182"/>
      <c r="D297" s="153"/>
      <c r="E297" s="196"/>
      <c r="F297" s="180" t="str">
        <f>IF($C$305=0,"",IF(C297="[For completion]","",C297/$C$305))</f>
        <v/>
      </c>
      <c r="G297" s="180" t="str">
        <f>IF($D$305=0,"",IF(D297="[For completion]","",D297/$D$305))</f>
        <v/>
      </c>
    </row>
    <row r="298" spans="1:7" s="174" customFormat="1" x14ac:dyDescent="0.3">
      <c r="A298" s="153" t="s">
        <v>1672</v>
      </c>
      <c r="B298" s="176"/>
      <c r="C298" s="182"/>
      <c r="D298" s="153"/>
      <c r="E298" s="196"/>
      <c r="F298" s="180" t="str">
        <f>IF($C$305=0,"",IF(C298="[For completion]","",C298/$C$305))</f>
        <v/>
      </c>
      <c r="G298" s="180" t="str">
        <f>IF($D$305=0,"",IF(D298="[For completion]","",D298/$D$305))</f>
        <v/>
      </c>
    </row>
    <row r="299" spans="1:7" s="174" customFormat="1" x14ac:dyDescent="0.3">
      <c r="A299" s="153" t="s">
        <v>1671</v>
      </c>
      <c r="B299" s="176"/>
      <c r="C299" s="182"/>
      <c r="D299" s="153"/>
      <c r="E299" s="196"/>
      <c r="F299" s="180" t="str">
        <f>IF($C$305=0,"",IF(C299="[For completion]","",C299/$C$305))</f>
        <v/>
      </c>
      <c r="G299" s="180" t="str">
        <f>IF($D$305=0,"",IF(D299="[For completion]","",D299/$D$305))</f>
        <v/>
      </c>
    </row>
    <row r="300" spans="1:7" s="174" customFormat="1" x14ac:dyDescent="0.3">
      <c r="A300" s="153" t="s">
        <v>1670</v>
      </c>
      <c r="B300" s="176"/>
      <c r="C300" s="182"/>
      <c r="D300" s="153"/>
      <c r="E300" s="196"/>
      <c r="F300" s="180" t="str">
        <f>IF($C$305=0,"",IF(C300="[For completion]","",C300/$C$305))</f>
        <v/>
      </c>
      <c r="G300" s="180" t="str">
        <f>IF($D$305=0,"",IF(D300="[For completion]","",D300/$D$305))</f>
        <v/>
      </c>
    </row>
    <row r="301" spans="1:7" s="174" customFormat="1" x14ac:dyDescent="0.3">
      <c r="A301" s="153" t="s">
        <v>1669</v>
      </c>
      <c r="B301" s="176"/>
      <c r="C301" s="182"/>
      <c r="D301" s="153"/>
      <c r="E301" s="196"/>
      <c r="F301" s="180" t="str">
        <f>IF($C$305=0,"",IF(C301="[For completion]","",C301/$C$305))</f>
        <v/>
      </c>
      <c r="G301" s="180" t="str">
        <f>IF($D$305=0,"",IF(D301="[For completion]","",D301/$D$305))</f>
        <v/>
      </c>
    </row>
    <row r="302" spans="1:7" s="174" customFormat="1" x14ac:dyDescent="0.3">
      <c r="A302" s="153" t="s">
        <v>1668</v>
      </c>
      <c r="B302" s="176"/>
      <c r="C302" s="182"/>
      <c r="D302" s="153"/>
      <c r="E302" s="196"/>
      <c r="F302" s="180" t="str">
        <f>IF($C$305=0,"",IF(C302="[For completion]","",C302/$C$305))</f>
        <v/>
      </c>
      <c r="G302" s="180" t="str">
        <f>IF($D$305=0,"",IF(D302="[For completion]","",D302/$D$305))</f>
        <v/>
      </c>
    </row>
    <row r="303" spans="1:7" s="174" customFormat="1" x14ac:dyDescent="0.3">
      <c r="A303" s="153" t="s">
        <v>1667</v>
      </c>
      <c r="B303" s="176"/>
      <c r="C303" s="182"/>
      <c r="D303" s="153"/>
      <c r="E303" s="196"/>
      <c r="F303" s="180" t="str">
        <f>IF($C$305=0,"",IF(C303="[For completion]","",C303/$C$305))</f>
        <v/>
      </c>
      <c r="G303" s="180" t="str">
        <f>IF($D$305=0,"",IF(D303="[For completion]","",D303/$D$305))</f>
        <v/>
      </c>
    </row>
    <row r="304" spans="1:7" s="174" customFormat="1" x14ac:dyDescent="0.3">
      <c r="A304" s="153" t="s">
        <v>1666</v>
      </c>
      <c r="B304" s="176" t="s">
        <v>1582</v>
      </c>
      <c r="C304" s="182"/>
      <c r="D304" s="153"/>
      <c r="E304" s="196"/>
      <c r="F304" s="180" t="str">
        <f>IF($C$305=0,"",IF(C304="[For completion]","",C304/$C$305))</f>
        <v/>
      </c>
      <c r="G304" s="180" t="str">
        <f>IF($D$305=0,"",IF(D304="[For completion]","",D304/$D$305))</f>
        <v/>
      </c>
    </row>
    <row r="305" spans="1:7" s="174" customFormat="1" x14ac:dyDescent="0.3">
      <c r="A305" s="153" t="s">
        <v>1665</v>
      </c>
      <c r="B305" s="176" t="s">
        <v>71</v>
      </c>
      <c r="C305" s="182">
        <f>SUM(C287:C304)</f>
        <v>0</v>
      </c>
      <c r="D305" s="153">
        <f>SUM(D287:D304)</f>
        <v>0</v>
      </c>
      <c r="E305" s="196"/>
      <c r="F305" s="238">
        <f>SUM(F287:F304)</f>
        <v>0</v>
      </c>
      <c r="G305" s="238">
        <f>SUM(G287:G304)</f>
        <v>0</v>
      </c>
    </row>
    <row r="306" spans="1:7" s="174" customFormat="1" x14ac:dyDescent="0.3">
      <c r="A306" s="153" t="s">
        <v>1664</v>
      </c>
      <c r="B306" s="176"/>
      <c r="C306" s="153"/>
      <c r="D306" s="153"/>
      <c r="E306" s="196"/>
      <c r="F306" s="196"/>
      <c r="G306" s="196"/>
    </row>
    <row r="307" spans="1:7" s="174" customFormat="1" x14ac:dyDescent="0.3">
      <c r="A307" s="153" t="s">
        <v>1663</v>
      </c>
      <c r="B307" s="176"/>
      <c r="C307" s="153"/>
      <c r="D307" s="153"/>
      <c r="E307" s="196"/>
      <c r="F307" s="196"/>
      <c r="G307" s="196"/>
    </row>
    <row r="308" spans="1:7" s="174" customFormat="1" x14ac:dyDescent="0.3">
      <c r="A308" s="153" t="s">
        <v>1662</v>
      </c>
      <c r="B308" s="176"/>
      <c r="C308" s="153"/>
      <c r="D308" s="153"/>
      <c r="E308" s="196"/>
      <c r="F308" s="196"/>
      <c r="G308" s="196"/>
    </row>
    <row r="309" spans="1:7" s="174" customFormat="1" x14ac:dyDescent="0.3">
      <c r="A309" s="159"/>
      <c r="B309" s="159" t="s">
        <v>1661</v>
      </c>
      <c r="C309" s="159" t="s">
        <v>58</v>
      </c>
      <c r="D309" s="159" t="s">
        <v>1590</v>
      </c>
      <c r="E309" s="159"/>
      <c r="F309" s="159" t="s">
        <v>503</v>
      </c>
      <c r="G309" s="159" t="s">
        <v>1589</v>
      </c>
    </row>
    <row r="310" spans="1:7" s="174" customFormat="1" x14ac:dyDescent="0.3">
      <c r="A310" s="153" t="s">
        <v>1660</v>
      </c>
      <c r="B310" s="176"/>
      <c r="C310" s="182"/>
      <c r="D310" s="153"/>
      <c r="E310" s="196"/>
      <c r="F310" s="180" t="str">
        <f>IF($C$328=0,"",IF(C310="[For completion]","",C310/$C$328))</f>
        <v/>
      </c>
      <c r="G310" s="180" t="str">
        <f>IF($D$328=0,"",IF(D310="[For completion]","",D310/$D$328))</f>
        <v/>
      </c>
    </row>
    <row r="311" spans="1:7" s="174" customFormat="1" x14ac:dyDescent="0.3">
      <c r="A311" s="153" t="s">
        <v>1659</v>
      </c>
      <c r="B311" s="176"/>
      <c r="C311" s="182"/>
      <c r="D311" s="153"/>
      <c r="E311" s="196"/>
      <c r="F311" s="180" t="str">
        <f>IF($C$328=0,"",IF(C311="[For completion]","",C311/$C$328))</f>
        <v/>
      </c>
      <c r="G311" s="180" t="str">
        <f>IF($D$328=0,"",IF(D311="[For completion]","",D311/$D$328))</f>
        <v/>
      </c>
    </row>
    <row r="312" spans="1:7" s="174" customFormat="1" x14ac:dyDescent="0.3">
      <c r="A312" s="153" t="s">
        <v>1658</v>
      </c>
      <c r="B312" s="176"/>
      <c r="C312" s="182"/>
      <c r="D312" s="153"/>
      <c r="E312" s="196"/>
      <c r="F312" s="180" t="str">
        <f>IF($C$328=0,"",IF(C312="[For completion]","",C312/$C$328))</f>
        <v/>
      </c>
      <c r="G312" s="180" t="str">
        <f>IF($D$328=0,"",IF(D312="[For completion]","",D312/$D$328))</f>
        <v/>
      </c>
    </row>
    <row r="313" spans="1:7" s="174" customFormat="1" x14ac:dyDescent="0.3">
      <c r="A313" s="153" t="s">
        <v>1657</v>
      </c>
      <c r="B313" s="176"/>
      <c r="C313" s="182"/>
      <c r="D313" s="153"/>
      <c r="E313" s="196"/>
      <c r="F313" s="180" t="str">
        <f>IF($C$328=0,"",IF(C313="[For completion]","",C313/$C$328))</f>
        <v/>
      </c>
      <c r="G313" s="180" t="str">
        <f>IF($D$328=0,"",IF(D313="[For completion]","",D313/$D$328))</f>
        <v/>
      </c>
    </row>
    <row r="314" spans="1:7" s="174" customFormat="1" x14ac:dyDescent="0.3">
      <c r="A314" s="153" t="s">
        <v>1656</v>
      </c>
      <c r="B314" s="176"/>
      <c r="C314" s="182"/>
      <c r="D314" s="153"/>
      <c r="E314" s="196"/>
      <c r="F314" s="180" t="str">
        <f>IF($C$328=0,"",IF(C314="[For completion]","",C314/$C$328))</f>
        <v/>
      </c>
      <c r="G314" s="180" t="str">
        <f>IF($D$328=0,"",IF(D314="[For completion]","",D314/$D$328))</f>
        <v/>
      </c>
    </row>
    <row r="315" spans="1:7" s="174" customFormat="1" x14ac:dyDescent="0.3">
      <c r="A315" s="153" t="s">
        <v>1655</v>
      </c>
      <c r="B315" s="176"/>
      <c r="C315" s="182"/>
      <c r="D315" s="153"/>
      <c r="E315" s="196"/>
      <c r="F315" s="180" t="str">
        <f>IF($C$328=0,"",IF(C315="[For completion]","",C315/$C$328))</f>
        <v/>
      </c>
      <c r="G315" s="180" t="str">
        <f>IF($D$328=0,"",IF(D315="[For completion]","",D315/$D$328))</f>
        <v/>
      </c>
    </row>
    <row r="316" spans="1:7" s="174" customFormat="1" x14ac:dyDescent="0.3">
      <c r="A316" s="153" t="s">
        <v>1654</v>
      </c>
      <c r="B316" s="176"/>
      <c r="C316" s="182"/>
      <c r="D316" s="153"/>
      <c r="E316" s="196"/>
      <c r="F316" s="180" t="str">
        <f>IF($C$328=0,"",IF(C316="[For completion]","",C316/$C$328))</f>
        <v/>
      </c>
      <c r="G316" s="180" t="str">
        <f>IF($D$328=0,"",IF(D316="[For completion]","",D316/$D$328))</f>
        <v/>
      </c>
    </row>
    <row r="317" spans="1:7" s="174" customFormat="1" x14ac:dyDescent="0.3">
      <c r="A317" s="153" t="s">
        <v>1653</v>
      </c>
      <c r="B317" s="176"/>
      <c r="C317" s="182"/>
      <c r="D317" s="153"/>
      <c r="E317" s="196"/>
      <c r="F317" s="180" t="str">
        <f>IF($C$328=0,"",IF(C317="[For completion]","",C317/$C$328))</f>
        <v/>
      </c>
      <c r="G317" s="180" t="str">
        <f>IF($D$328=0,"",IF(D317="[For completion]","",D317/$D$328))</f>
        <v/>
      </c>
    </row>
    <row r="318" spans="1:7" s="174" customFormat="1" x14ac:dyDescent="0.3">
      <c r="A318" s="153" t="s">
        <v>1652</v>
      </c>
      <c r="B318" s="176"/>
      <c r="C318" s="182"/>
      <c r="D318" s="153"/>
      <c r="E318" s="196"/>
      <c r="F318" s="180" t="str">
        <f>IF($C$328=0,"",IF(C318="[For completion]","",C318/$C$328))</f>
        <v/>
      </c>
      <c r="G318" s="180" t="str">
        <f>IF($D$328=0,"",IF(D318="[For completion]","",D318/$D$328))</f>
        <v/>
      </c>
    </row>
    <row r="319" spans="1:7" s="174" customFormat="1" x14ac:dyDescent="0.3">
      <c r="A319" s="153" t="s">
        <v>1651</v>
      </c>
      <c r="B319" s="176"/>
      <c r="C319" s="182"/>
      <c r="D319" s="153"/>
      <c r="E319" s="196"/>
      <c r="F319" s="180" t="str">
        <f>IF($C$328=0,"",IF(C319="[For completion]","",C319/$C$328))</f>
        <v/>
      </c>
      <c r="G319" s="180" t="str">
        <f>IF($D$328=0,"",IF(D319="[For completion]","",D319/$D$328))</f>
        <v/>
      </c>
    </row>
    <row r="320" spans="1:7" s="174" customFormat="1" x14ac:dyDescent="0.3">
      <c r="A320" s="153" t="s">
        <v>1650</v>
      </c>
      <c r="B320" s="176"/>
      <c r="C320" s="182"/>
      <c r="D320" s="153"/>
      <c r="E320" s="196"/>
      <c r="F320" s="180" t="str">
        <f>IF($C$328=0,"",IF(C320="[For completion]","",C320/$C$328))</f>
        <v/>
      </c>
      <c r="G320" s="180" t="str">
        <f>IF($D$328=0,"",IF(D320="[For completion]","",D320/$D$328))</f>
        <v/>
      </c>
    </row>
    <row r="321" spans="1:7" s="174" customFormat="1" x14ac:dyDescent="0.3">
      <c r="A321" s="153" t="s">
        <v>1649</v>
      </c>
      <c r="B321" s="176"/>
      <c r="C321" s="182"/>
      <c r="D321" s="153"/>
      <c r="E321" s="196"/>
      <c r="F321" s="180" t="str">
        <f>IF($C$328=0,"",IF(C321="[For completion]","",C321/$C$328))</f>
        <v/>
      </c>
      <c r="G321" s="180" t="str">
        <f>IF($D$328=0,"",IF(D321="[For completion]","",D321/$D$328))</f>
        <v/>
      </c>
    </row>
    <row r="322" spans="1:7" s="174" customFormat="1" x14ac:dyDescent="0.3">
      <c r="A322" s="153" t="s">
        <v>1648</v>
      </c>
      <c r="B322" s="176"/>
      <c r="C322" s="182"/>
      <c r="D322" s="153"/>
      <c r="E322" s="196"/>
      <c r="F322" s="180" t="str">
        <f>IF($C$328=0,"",IF(C322="[For completion]","",C322/$C$328))</f>
        <v/>
      </c>
      <c r="G322" s="180" t="str">
        <f>IF($D$328=0,"",IF(D322="[For completion]","",D322/$D$328))</f>
        <v/>
      </c>
    </row>
    <row r="323" spans="1:7" s="174" customFormat="1" x14ac:dyDescent="0.3">
      <c r="A323" s="153" t="s">
        <v>1647</v>
      </c>
      <c r="B323" s="176"/>
      <c r="C323" s="182"/>
      <c r="D323" s="153"/>
      <c r="E323" s="196"/>
      <c r="F323" s="180" t="str">
        <f>IF($C$328=0,"",IF(C323="[For completion]","",C323/$C$328))</f>
        <v/>
      </c>
      <c r="G323" s="180" t="str">
        <f>IF($D$328=0,"",IF(D323="[For completion]","",D323/$D$328))</f>
        <v/>
      </c>
    </row>
    <row r="324" spans="1:7" s="174" customFormat="1" x14ac:dyDescent="0.3">
      <c r="A324" s="153" t="s">
        <v>1646</v>
      </c>
      <c r="B324" s="176"/>
      <c r="C324" s="182"/>
      <c r="D324" s="153"/>
      <c r="E324" s="196"/>
      <c r="F324" s="180" t="str">
        <f>IF($C$328=0,"",IF(C324="[For completion]","",C324/$C$328))</f>
        <v/>
      </c>
      <c r="G324" s="180" t="str">
        <f>IF($D$328=0,"",IF(D324="[For completion]","",D324/$D$328))</f>
        <v/>
      </c>
    </row>
    <row r="325" spans="1:7" s="174" customFormat="1" x14ac:dyDescent="0.3">
      <c r="A325" s="153" t="s">
        <v>1645</v>
      </c>
      <c r="B325" s="176"/>
      <c r="C325" s="182"/>
      <c r="D325" s="153"/>
      <c r="E325" s="196"/>
      <c r="F325" s="180" t="str">
        <f>IF($C$328=0,"",IF(C325="[For completion]","",C325/$C$328))</f>
        <v/>
      </c>
      <c r="G325" s="180" t="str">
        <f>IF($D$328=0,"",IF(D325="[For completion]","",D325/$D$328))</f>
        <v/>
      </c>
    </row>
    <row r="326" spans="1:7" s="174" customFormat="1" x14ac:dyDescent="0.3">
      <c r="A326" s="153" t="s">
        <v>1644</v>
      </c>
      <c r="B326" s="176"/>
      <c r="C326" s="182"/>
      <c r="D326" s="153"/>
      <c r="E326" s="196"/>
      <c r="F326" s="180" t="str">
        <f>IF($C$328=0,"",IF(C326="[For completion]","",C326/$C$328))</f>
        <v/>
      </c>
      <c r="G326" s="180" t="str">
        <f>IF($D$328=0,"",IF(D326="[For completion]","",D326/$D$328))</f>
        <v/>
      </c>
    </row>
    <row r="327" spans="1:7" s="174" customFormat="1" x14ac:dyDescent="0.3">
      <c r="A327" s="153" t="s">
        <v>1643</v>
      </c>
      <c r="B327" s="176" t="s">
        <v>1582</v>
      </c>
      <c r="C327" s="182"/>
      <c r="D327" s="153"/>
      <c r="E327" s="196"/>
      <c r="F327" s="180" t="str">
        <f>IF($C$328=0,"",IF(C327="[For completion]","",C327/$C$328))</f>
        <v/>
      </c>
      <c r="G327" s="180" t="str">
        <f>IF($D$328=0,"",IF(D327="[For completion]","",D327/$D$328))</f>
        <v/>
      </c>
    </row>
    <row r="328" spans="1:7" s="174" customFormat="1" x14ac:dyDescent="0.3">
      <c r="A328" s="153" t="s">
        <v>1642</v>
      </c>
      <c r="B328" s="176" t="s">
        <v>71</v>
      </c>
      <c r="C328" s="182">
        <f>SUM(C310:C327)</f>
        <v>0</v>
      </c>
      <c r="D328" s="153">
        <f>SUM(D310:D327)</f>
        <v>0</v>
      </c>
      <c r="E328" s="196"/>
      <c r="F328" s="238">
        <f>SUM(F310:F327)</f>
        <v>0</v>
      </c>
      <c r="G328" s="238">
        <f>SUM(G310:G327)</f>
        <v>0</v>
      </c>
    </row>
    <row r="329" spans="1:7" s="174" customFormat="1" x14ac:dyDescent="0.3">
      <c r="A329" s="153" t="s">
        <v>1641</v>
      </c>
      <c r="B329" s="176"/>
      <c r="C329" s="153"/>
      <c r="D329" s="153"/>
      <c r="E329" s="196"/>
      <c r="F329" s="196"/>
      <c r="G329" s="196"/>
    </row>
    <row r="330" spans="1:7" s="174" customFormat="1" x14ac:dyDescent="0.3">
      <c r="A330" s="153" t="s">
        <v>1640</v>
      </c>
      <c r="B330" s="176"/>
      <c r="C330" s="153"/>
      <c r="D330" s="153"/>
      <c r="E330" s="196"/>
      <c r="F330" s="196"/>
      <c r="G330" s="196"/>
    </row>
    <row r="331" spans="1:7" s="174" customFormat="1" x14ac:dyDescent="0.3">
      <c r="A331" s="153" t="s">
        <v>1639</v>
      </c>
      <c r="B331" s="176"/>
      <c r="C331" s="153"/>
      <c r="D331" s="153"/>
      <c r="E331" s="196"/>
      <c r="F331" s="196"/>
      <c r="G331" s="196"/>
    </row>
    <row r="332" spans="1:7" s="174" customFormat="1" x14ac:dyDescent="0.3">
      <c r="A332" s="159"/>
      <c r="B332" s="159" t="s">
        <v>1638</v>
      </c>
      <c r="C332" s="159" t="s">
        <v>58</v>
      </c>
      <c r="D332" s="159" t="s">
        <v>1590</v>
      </c>
      <c r="E332" s="159"/>
      <c r="F332" s="159" t="s">
        <v>503</v>
      </c>
      <c r="G332" s="159" t="s">
        <v>1589</v>
      </c>
    </row>
    <row r="333" spans="1:7" s="174" customFormat="1" x14ac:dyDescent="0.3">
      <c r="A333" s="153" t="s">
        <v>1637</v>
      </c>
      <c r="B333" s="176" t="s">
        <v>1636</v>
      </c>
      <c r="C333" s="182"/>
      <c r="D333" s="153"/>
      <c r="E333" s="196"/>
      <c r="F333" s="180" t="str">
        <f>IF($C$346=0,"",IF(C333="[For completion]","",C333/$C$346))</f>
        <v/>
      </c>
      <c r="G333" s="180" t="str">
        <f>IF($D$346=0,"",IF(D333="[For completion]","",D333/$D$346))</f>
        <v/>
      </c>
    </row>
    <row r="334" spans="1:7" s="174" customFormat="1" x14ac:dyDescent="0.3">
      <c r="A334" s="153" t="s">
        <v>1635</v>
      </c>
      <c r="B334" s="176" t="s">
        <v>1634</v>
      </c>
      <c r="C334" s="182"/>
      <c r="D334" s="153"/>
      <c r="E334" s="196"/>
      <c r="F334" s="180" t="str">
        <f>IF($C$346=0,"",IF(C334="[For completion]","",C334/$C$346))</f>
        <v/>
      </c>
      <c r="G334" s="180" t="str">
        <f>IF($D$346=0,"",IF(D334="[For completion]","",D334/$D$346))</f>
        <v/>
      </c>
    </row>
    <row r="335" spans="1:7" s="174" customFormat="1" x14ac:dyDescent="0.3">
      <c r="A335" s="153" t="s">
        <v>1633</v>
      </c>
      <c r="B335" s="176" t="s">
        <v>1632</v>
      </c>
      <c r="C335" s="182"/>
      <c r="D335" s="153"/>
      <c r="E335" s="196"/>
      <c r="F335" s="180" t="str">
        <f>IF($C$346=0,"",IF(C335="[For completion]","",C335/$C$346))</f>
        <v/>
      </c>
      <c r="G335" s="180" t="str">
        <f>IF($D$346=0,"",IF(D335="[For completion]","",D335/$D$346))</f>
        <v/>
      </c>
    </row>
    <row r="336" spans="1:7" s="174" customFormat="1" x14ac:dyDescent="0.3">
      <c r="A336" s="153" t="s">
        <v>1631</v>
      </c>
      <c r="B336" s="176" t="s">
        <v>1630</v>
      </c>
      <c r="C336" s="182"/>
      <c r="D336" s="153"/>
      <c r="E336" s="196"/>
      <c r="F336" s="180" t="str">
        <f>IF($C$346=0,"",IF(C336="[For completion]","",C336/$C$346))</f>
        <v/>
      </c>
      <c r="G336" s="180" t="str">
        <f>IF($D$346=0,"",IF(D336="[For completion]","",D336/$D$346))</f>
        <v/>
      </c>
    </row>
    <row r="337" spans="1:7" s="174" customFormat="1" x14ac:dyDescent="0.3">
      <c r="A337" s="153" t="s">
        <v>1629</v>
      </c>
      <c r="B337" s="176" t="s">
        <v>1628</v>
      </c>
      <c r="C337" s="182"/>
      <c r="D337" s="153"/>
      <c r="E337" s="196"/>
      <c r="F337" s="180" t="str">
        <f>IF($C$346=0,"",IF(C337="[For completion]","",C337/$C$346))</f>
        <v/>
      </c>
      <c r="G337" s="180" t="str">
        <f>IF($D$346=0,"",IF(D337="[For completion]","",D337/$D$346))</f>
        <v/>
      </c>
    </row>
    <row r="338" spans="1:7" s="174" customFormat="1" x14ac:dyDescent="0.3">
      <c r="A338" s="153" t="s">
        <v>1627</v>
      </c>
      <c r="B338" s="176" t="s">
        <v>1626</v>
      </c>
      <c r="C338" s="182"/>
      <c r="D338" s="153"/>
      <c r="E338" s="196"/>
      <c r="F338" s="180" t="str">
        <f>IF($C$346=0,"",IF(C338="[For completion]","",C338/$C$346))</f>
        <v/>
      </c>
      <c r="G338" s="180" t="str">
        <f>IF($D$346=0,"",IF(D338="[For completion]","",D338/$D$346))</f>
        <v/>
      </c>
    </row>
    <row r="339" spans="1:7" s="174" customFormat="1" x14ac:dyDescent="0.3">
      <c r="A339" s="153" t="s">
        <v>1625</v>
      </c>
      <c r="B339" s="176" t="s">
        <v>1624</v>
      </c>
      <c r="C339" s="182"/>
      <c r="D339" s="153"/>
      <c r="E339" s="196"/>
      <c r="F339" s="180" t="str">
        <f>IF($C$346=0,"",IF(C339="[For completion]","",C339/$C$346))</f>
        <v/>
      </c>
      <c r="G339" s="180" t="str">
        <f>IF($D$346=0,"",IF(D339="[For completion]","",D339/$D$346))</f>
        <v/>
      </c>
    </row>
    <row r="340" spans="1:7" s="174" customFormat="1" x14ac:dyDescent="0.3">
      <c r="A340" s="153" t="s">
        <v>1623</v>
      </c>
      <c r="B340" s="176" t="s">
        <v>1622</v>
      </c>
      <c r="C340" s="182"/>
      <c r="D340" s="153"/>
      <c r="E340" s="196"/>
      <c r="F340" s="180" t="str">
        <f>IF($C$346=0,"",IF(C340="[For completion]","",C340/$C$346))</f>
        <v/>
      </c>
      <c r="G340" s="180" t="str">
        <f>IF($D$346=0,"",IF(D340="[For completion]","",D340/$D$346))</f>
        <v/>
      </c>
    </row>
    <row r="341" spans="1:7" s="174" customFormat="1" x14ac:dyDescent="0.3">
      <c r="A341" s="153" t="s">
        <v>1621</v>
      </c>
      <c r="B341" s="176" t="s">
        <v>1620</v>
      </c>
      <c r="C341" s="182"/>
      <c r="D341" s="153"/>
      <c r="E341" s="196"/>
      <c r="F341" s="180" t="str">
        <f>IF($C$346=0,"",IF(C341="[For completion]","",C341/$C$346))</f>
        <v/>
      </c>
      <c r="G341" s="180" t="str">
        <f>IF($D$346=0,"",IF(D341="[For completion]","",D341/$D$346))</f>
        <v/>
      </c>
    </row>
    <row r="342" spans="1:7" s="174" customFormat="1" x14ac:dyDescent="0.3">
      <c r="A342" s="153" t="s">
        <v>1619</v>
      </c>
      <c r="B342" s="153" t="s">
        <v>1618</v>
      </c>
      <c r="C342" s="182"/>
      <c r="D342" s="153"/>
      <c r="F342" s="180" t="str">
        <f>IF($C$346=0,"",IF(C342="[For completion]","",C342/$C$346))</f>
        <v/>
      </c>
      <c r="G342" s="180" t="str">
        <f>IF($D$346=0,"",IF(D342="[For completion]","",D342/$D$346))</f>
        <v/>
      </c>
    </row>
    <row r="343" spans="1:7" s="174" customFormat="1" x14ac:dyDescent="0.3">
      <c r="A343" s="153" t="s">
        <v>1617</v>
      </c>
      <c r="B343" s="153" t="s">
        <v>1616</v>
      </c>
      <c r="C343" s="182"/>
      <c r="D343" s="153"/>
      <c r="F343" s="180" t="str">
        <f>IF($C$346=0,"",IF(C343="[For completion]","",C343/$C$346))</f>
        <v/>
      </c>
      <c r="G343" s="180" t="str">
        <f>IF($D$346=0,"",IF(D343="[For completion]","",D343/$D$346))</f>
        <v/>
      </c>
    </row>
    <row r="344" spans="1:7" s="174" customFormat="1" x14ac:dyDescent="0.3">
      <c r="A344" s="153" t="s">
        <v>1615</v>
      </c>
      <c r="B344" s="176" t="s">
        <v>1614</v>
      </c>
      <c r="C344" s="182"/>
      <c r="D344" s="153"/>
      <c r="E344" s="196"/>
      <c r="F344" s="180" t="str">
        <f>IF($C$346=0,"",IF(C344="[For completion]","",C344/$C$346))</f>
        <v/>
      </c>
      <c r="G344" s="180" t="str">
        <f>IF($D$346=0,"",IF(D344="[For completion]","",D344/$D$346))</f>
        <v/>
      </c>
    </row>
    <row r="345" spans="1:7" s="174" customFormat="1" x14ac:dyDescent="0.3">
      <c r="A345" s="153" t="s">
        <v>1613</v>
      </c>
      <c r="B345" s="153" t="s">
        <v>1582</v>
      </c>
      <c r="C345" s="182"/>
      <c r="D345" s="153"/>
      <c r="F345" s="180" t="str">
        <f>IF($C$346=0,"",IF(C345="[For completion]","",C345/$C$346))</f>
        <v/>
      </c>
      <c r="G345" s="180" t="str">
        <f>IF($D$346=0,"",IF(D345="[For completion]","",D345/$D$346))</f>
        <v/>
      </c>
    </row>
    <row r="346" spans="1:7" s="174" customFormat="1" x14ac:dyDescent="0.3">
      <c r="A346" s="153" t="s">
        <v>1612</v>
      </c>
      <c r="B346" s="176" t="s">
        <v>71</v>
      </c>
      <c r="C346" s="182">
        <f>SUM(C333:C345)</f>
        <v>0</v>
      </c>
      <c r="D346" s="153">
        <f>SUM(D333:D345)</f>
        <v>0</v>
      </c>
      <c r="E346" s="196"/>
      <c r="F346" s="238">
        <f>SUM(F333:F345)</f>
        <v>0</v>
      </c>
      <c r="G346" s="238">
        <f>SUM(G333:G345)</f>
        <v>0</v>
      </c>
    </row>
    <row r="347" spans="1:7" s="174" customFormat="1" x14ac:dyDescent="0.3">
      <c r="A347" s="153" t="s">
        <v>1611</v>
      </c>
      <c r="B347" s="176"/>
      <c r="C347" s="182"/>
      <c r="D347" s="153"/>
      <c r="E347" s="196"/>
      <c r="F347" s="238"/>
      <c r="G347" s="238"/>
    </row>
    <row r="348" spans="1:7" s="174" customFormat="1" x14ac:dyDescent="0.3">
      <c r="A348" s="153" t="s">
        <v>1610</v>
      </c>
      <c r="B348" s="176"/>
      <c r="C348" s="182"/>
      <c r="D348" s="153"/>
      <c r="E348" s="196"/>
      <c r="F348" s="238"/>
      <c r="G348" s="238"/>
    </row>
    <row r="349" spans="1:7" s="174" customFormat="1" x14ac:dyDescent="0.3">
      <c r="A349" s="153" t="s">
        <v>1609</v>
      </c>
    </row>
    <row r="350" spans="1:7" s="174" customFormat="1" x14ac:dyDescent="0.3">
      <c r="A350" s="153" t="s">
        <v>1608</v>
      </c>
    </row>
    <row r="351" spans="1:7" s="174" customFormat="1" x14ac:dyDescent="0.3">
      <c r="A351" s="153" t="s">
        <v>1607</v>
      </c>
      <c r="B351" s="176"/>
      <c r="C351" s="182"/>
      <c r="D351" s="153"/>
      <c r="E351" s="196"/>
      <c r="F351" s="238"/>
      <c r="G351" s="238"/>
    </row>
    <row r="352" spans="1:7" s="174" customFormat="1" x14ac:dyDescent="0.3">
      <c r="A352" s="153" t="s">
        <v>1606</v>
      </c>
      <c r="B352" s="176"/>
      <c r="C352" s="182"/>
      <c r="D352" s="153"/>
      <c r="E352" s="196"/>
      <c r="F352" s="238"/>
      <c r="G352" s="238"/>
    </row>
    <row r="353" spans="1:7" s="174" customFormat="1" x14ac:dyDescent="0.3">
      <c r="A353" s="153" t="s">
        <v>1605</v>
      </c>
      <c r="B353" s="176"/>
      <c r="C353" s="182"/>
      <c r="D353" s="153"/>
      <c r="E353" s="196"/>
      <c r="F353" s="238"/>
      <c r="G353" s="238"/>
    </row>
    <row r="354" spans="1:7" s="174" customFormat="1" x14ac:dyDescent="0.3">
      <c r="A354" s="153" t="s">
        <v>1604</v>
      </c>
      <c r="B354" s="176"/>
      <c r="C354" s="182"/>
      <c r="D354" s="153"/>
      <c r="E354" s="196"/>
      <c r="F354" s="238"/>
      <c r="G354" s="238"/>
    </row>
    <row r="355" spans="1:7" s="174" customFormat="1" x14ac:dyDescent="0.3">
      <c r="A355" s="153" t="s">
        <v>1603</v>
      </c>
      <c r="B355" s="176"/>
      <c r="C355" s="153"/>
      <c r="D355" s="153"/>
      <c r="E355" s="196"/>
      <c r="F355" s="196"/>
      <c r="G355" s="196"/>
    </row>
    <row r="356" spans="1:7" s="174" customFormat="1" x14ac:dyDescent="0.3">
      <c r="A356" s="153" t="s">
        <v>1602</v>
      </c>
      <c r="B356" s="176"/>
      <c r="C356" s="153"/>
      <c r="D356" s="153"/>
      <c r="E356" s="196"/>
      <c r="F356" s="196"/>
      <c r="G356" s="196"/>
    </row>
    <row r="357" spans="1:7" s="174" customFormat="1" x14ac:dyDescent="0.3">
      <c r="A357" s="159"/>
      <c r="B357" s="159" t="s">
        <v>1601</v>
      </c>
      <c r="C357" s="159" t="s">
        <v>58</v>
      </c>
      <c r="D357" s="159" t="s">
        <v>1590</v>
      </c>
      <c r="E357" s="159"/>
      <c r="F357" s="159" t="s">
        <v>503</v>
      </c>
      <c r="G357" s="159" t="s">
        <v>1589</v>
      </c>
    </row>
    <row r="358" spans="1:7" s="174" customFormat="1" x14ac:dyDescent="0.3">
      <c r="A358" s="153" t="s">
        <v>1600</v>
      </c>
      <c r="B358" s="176" t="s">
        <v>1573</v>
      </c>
      <c r="C358" s="182"/>
      <c r="D358" s="153"/>
      <c r="E358" s="196"/>
      <c r="F358" s="180" t="str">
        <f>IF($C$365=0,"",IF(C358="[For completion]","",C358/$C$365))</f>
        <v/>
      </c>
      <c r="G358" s="180" t="str">
        <f>IF($D$365=0,"",IF(D358="[For completion]","",D358/$D$365))</f>
        <v/>
      </c>
    </row>
    <row r="359" spans="1:7" s="174" customFormat="1" x14ac:dyDescent="0.3">
      <c r="A359" s="153" t="s">
        <v>1599</v>
      </c>
      <c r="B359" s="239" t="s">
        <v>1571</v>
      </c>
      <c r="C359" s="182"/>
      <c r="D359" s="153"/>
      <c r="E359" s="196"/>
      <c r="F359" s="180" t="str">
        <f>IF($C$365=0,"",IF(C359="[For completion]","",C359/$C$365))</f>
        <v/>
      </c>
      <c r="G359" s="180" t="str">
        <f>IF($D$365=0,"",IF(D359="[For completion]","",D359/$D$365))</f>
        <v/>
      </c>
    </row>
    <row r="360" spans="1:7" s="174" customFormat="1" x14ac:dyDescent="0.3">
      <c r="A360" s="153" t="s">
        <v>1598</v>
      </c>
      <c r="B360" s="176" t="s">
        <v>1569</v>
      </c>
      <c r="C360" s="182"/>
      <c r="D360" s="153"/>
      <c r="E360" s="196"/>
      <c r="F360" s="180" t="str">
        <f>IF($C$365=0,"",IF(C360="[For completion]","",C360/$C$365))</f>
        <v/>
      </c>
      <c r="G360" s="180" t="str">
        <f>IF($D$365=0,"",IF(D360="[For completion]","",D360/$D$365))</f>
        <v/>
      </c>
    </row>
    <row r="361" spans="1:7" s="174" customFormat="1" x14ac:dyDescent="0.3">
      <c r="A361" s="153" t="s">
        <v>1597</v>
      </c>
      <c r="B361" s="176" t="s">
        <v>1567</v>
      </c>
      <c r="C361" s="182"/>
      <c r="D361" s="153"/>
      <c r="E361" s="196"/>
      <c r="F361" s="180" t="str">
        <f>IF($C$365=0,"",IF(C361="[For completion]","",C361/$C$365))</f>
        <v/>
      </c>
      <c r="G361" s="180" t="str">
        <f>IF($D$365=0,"",IF(D361="[For completion]","",D361/$D$365))</f>
        <v/>
      </c>
    </row>
    <row r="362" spans="1:7" s="174" customFormat="1" x14ac:dyDescent="0.3">
      <c r="A362" s="153" t="s">
        <v>1596</v>
      </c>
      <c r="B362" s="176" t="s">
        <v>1565</v>
      </c>
      <c r="C362" s="182"/>
      <c r="D362" s="153"/>
      <c r="E362" s="196"/>
      <c r="F362" s="180" t="str">
        <f>IF($C$365=0,"",IF(C362="[For completion]","",C362/$C$365))</f>
        <v/>
      </c>
      <c r="G362" s="180" t="str">
        <f>IF($D$365=0,"",IF(D362="[For completion]","",D362/$D$365))</f>
        <v/>
      </c>
    </row>
    <row r="363" spans="1:7" s="174" customFormat="1" x14ac:dyDescent="0.3">
      <c r="A363" s="153" t="s">
        <v>1595</v>
      </c>
      <c r="B363" s="176" t="s">
        <v>1563</v>
      </c>
      <c r="C363" s="182"/>
      <c r="D363" s="153"/>
      <c r="E363" s="196"/>
      <c r="F363" s="180" t="str">
        <f>IF($C$365=0,"",IF(C363="[For completion]","",C363/$C$365))</f>
        <v/>
      </c>
      <c r="G363" s="180" t="str">
        <f>IF($D$365=0,"",IF(D363="[For completion]","",D363/$D$365))</f>
        <v/>
      </c>
    </row>
    <row r="364" spans="1:7" s="174" customFormat="1" x14ac:dyDescent="0.3">
      <c r="A364" s="153" t="s">
        <v>1594</v>
      </c>
      <c r="B364" s="176" t="s">
        <v>1561</v>
      </c>
      <c r="C364" s="182"/>
      <c r="D364" s="153"/>
      <c r="E364" s="196"/>
      <c r="F364" s="180" t="str">
        <f>IF($C$365=0,"",IF(C364="[For completion]","",C364/$C$365))</f>
        <v/>
      </c>
      <c r="G364" s="180" t="str">
        <f>IF($D$365=0,"",IF(D364="[For completion]","",D364/$D$365))</f>
        <v/>
      </c>
    </row>
    <row r="365" spans="1:7" s="174" customFormat="1" x14ac:dyDescent="0.3">
      <c r="A365" s="153" t="s">
        <v>1593</v>
      </c>
      <c r="B365" s="176" t="s">
        <v>71</v>
      </c>
      <c r="C365" s="182">
        <f>SUM(C358:C364)</f>
        <v>0</v>
      </c>
      <c r="D365" s="153">
        <f>SUM(D358:D364)</f>
        <v>0</v>
      </c>
      <c r="E365" s="196"/>
      <c r="F365" s="238">
        <f>SUM(F358:F364)</f>
        <v>0</v>
      </c>
      <c r="G365" s="238">
        <f>SUM(G358:G364)</f>
        <v>0</v>
      </c>
    </row>
    <row r="366" spans="1:7" s="174" customFormat="1" x14ac:dyDescent="0.3">
      <c r="A366" s="153" t="s">
        <v>1592</v>
      </c>
      <c r="B366" s="176"/>
      <c r="C366" s="153"/>
      <c r="D366" s="153"/>
      <c r="E366" s="196"/>
      <c r="F366" s="196"/>
      <c r="G366" s="196"/>
    </row>
    <row r="367" spans="1:7" s="174" customFormat="1" x14ac:dyDescent="0.3">
      <c r="A367" s="159"/>
      <c r="B367" s="159" t="s">
        <v>1591</v>
      </c>
      <c r="C367" s="159" t="s">
        <v>58</v>
      </c>
      <c r="D367" s="159" t="s">
        <v>1590</v>
      </c>
      <c r="E367" s="159"/>
      <c r="F367" s="159" t="s">
        <v>503</v>
      </c>
      <c r="G367" s="159" t="s">
        <v>1589</v>
      </c>
    </row>
    <row r="368" spans="1:7" s="174" customFormat="1" x14ac:dyDescent="0.3">
      <c r="A368" s="153" t="s">
        <v>1588</v>
      </c>
      <c r="B368" s="176" t="s">
        <v>1587</v>
      </c>
      <c r="C368" s="182"/>
      <c r="D368" s="153"/>
      <c r="E368" s="196"/>
      <c r="F368" s="180" t="str">
        <f>IF($C$372=0,"",IF(C368="[For completion]","",C368/$C$372))</f>
        <v/>
      </c>
      <c r="G368" s="180" t="str">
        <f>IF($D$372=0,"",IF(D368="[For completion]","",D368/$D$372))</f>
        <v/>
      </c>
    </row>
    <row r="369" spans="1:7" s="174" customFormat="1" x14ac:dyDescent="0.3">
      <c r="A369" s="153" t="s">
        <v>1586</v>
      </c>
      <c r="B369" s="239" t="s">
        <v>1585</v>
      </c>
      <c r="C369" s="182"/>
      <c r="D369" s="153"/>
      <c r="E369" s="196"/>
      <c r="F369" s="180" t="str">
        <f>IF($C$372=0,"",IF(C369="[For completion]","",C369/$C$372))</f>
        <v/>
      </c>
      <c r="G369" s="180" t="str">
        <f>IF($D$372=0,"",IF(D369="[For completion]","",D369/$D$372))</f>
        <v/>
      </c>
    </row>
    <row r="370" spans="1:7" s="174" customFormat="1" x14ac:dyDescent="0.3">
      <c r="A370" s="153" t="s">
        <v>1584</v>
      </c>
      <c r="B370" s="176" t="s">
        <v>1561</v>
      </c>
      <c r="C370" s="182"/>
      <c r="D370" s="153"/>
      <c r="E370" s="196"/>
      <c r="F370" s="180" t="str">
        <f>IF($C$372=0,"",IF(C370="[For completion]","",C370/$C$372))</f>
        <v/>
      </c>
      <c r="G370" s="180" t="str">
        <f>IF($D$372=0,"",IF(D370="[For completion]","",D370/$D$372))</f>
        <v/>
      </c>
    </row>
    <row r="371" spans="1:7" s="174" customFormat="1" x14ac:dyDescent="0.3">
      <c r="A371" s="153" t="s">
        <v>1583</v>
      </c>
      <c r="B371" s="153" t="s">
        <v>1582</v>
      </c>
      <c r="C371" s="182"/>
      <c r="D371" s="153"/>
      <c r="E371" s="196"/>
      <c r="F371" s="180" t="str">
        <f>IF($C$372=0,"",IF(C371="[For completion]","",C371/$C$372))</f>
        <v/>
      </c>
      <c r="G371" s="180" t="str">
        <f>IF($D$372=0,"",IF(D371="[For completion]","",D371/$D$372))</f>
        <v/>
      </c>
    </row>
    <row r="372" spans="1:7" s="174" customFormat="1" x14ac:dyDescent="0.3">
      <c r="A372" s="153" t="s">
        <v>1581</v>
      </c>
      <c r="B372" s="176" t="s">
        <v>71</v>
      </c>
      <c r="C372" s="182">
        <f>SUM(C368:C371)</f>
        <v>0</v>
      </c>
      <c r="D372" s="153">
        <f>SUM(D368:D371)</f>
        <v>0</v>
      </c>
      <c r="E372" s="196"/>
      <c r="F372" s="238">
        <f>SUM(F368:F371)</f>
        <v>0</v>
      </c>
      <c r="G372" s="238">
        <f>SUM(G368:G371)</f>
        <v>0</v>
      </c>
    </row>
    <row r="373" spans="1:7" s="174" customFormat="1" x14ac:dyDescent="0.3">
      <c r="A373" s="153" t="s">
        <v>1580</v>
      </c>
      <c r="B373" s="176"/>
      <c r="C373" s="153"/>
      <c r="D373" s="153"/>
      <c r="E373" s="196"/>
      <c r="F373" s="196"/>
      <c r="G373" s="196"/>
    </row>
    <row r="374" spans="1:7" s="174" customFormat="1" ht="15" customHeight="1" x14ac:dyDescent="0.3">
      <c r="A374" s="159"/>
      <c r="B374" s="159" t="s">
        <v>1579</v>
      </c>
      <c r="C374" s="159" t="s">
        <v>1578</v>
      </c>
      <c r="D374" s="159" t="s">
        <v>1577</v>
      </c>
      <c r="E374" s="159"/>
      <c r="F374" s="159" t="s">
        <v>1576</v>
      </c>
      <c r="G374" s="159" t="s">
        <v>1575</v>
      </c>
    </row>
    <row r="375" spans="1:7" s="174" customFormat="1" x14ac:dyDescent="0.3">
      <c r="A375" s="153" t="s">
        <v>1574</v>
      </c>
      <c r="B375" s="176" t="s">
        <v>1573</v>
      </c>
      <c r="C375" s="182"/>
      <c r="D375" s="182"/>
      <c r="E375" s="152"/>
      <c r="F375" s="237"/>
      <c r="G375" s="237"/>
    </row>
    <row r="376" spans="1:7" s="174" customFormat="1" x14ac:dyDescent="0.3">
      <c r="A376" s="153" t="s">
        <v>1572</v>
      </c>
      <c r="B376" s="176" t="s">
        <v>1571</v>
      </c>
      <c r="C376" s="182"/>
      <c r="D376" s="182"/>
      <c r="E376" s="152"/>
      <c r="F376" s="237"/>
      <c r="G376" s="237"/>
    </row>
    <row r="377" spans="1:7" s="174" customFormat="1" x14ac:dyDescent="0.3">
      <c r="A377" s="153" t="s">
        <v>1570</v>
      </c>
      <c r="B377" s="176" t="s">
        <v>1569</v>
      </c>
      <c r="C377" s="182"/>
      <c r="D377" s="182"/>
      <c r="E377" s="152"/>
      <c r="F377" s="237"/>
      <c r="G377" s="237"/>
    </row>
    <row r="378" spans="1:7" s="174" customFormat="1" x14ac:dyDescent="0.3">
      <c r="A378" s="153" t="s">
        <v>1568</v>
      </c>
      <c r="B378" s="176" t="s">
        <v>1567</v>
      </c>
      <c r="C378" s="182"/>
      <c r="D378" s="182"/>
      <c r="E378" s="152"/>
      <c r="F378" s="237"/>
      <c r="G378" s="237"/>
    </row>
    <row r="379" spans="1:7" s="174" customFormat="1" x14ac:dyDescent="0.3">
      <c r="A379" s="153" t="s">
        <v>1566</v>
      </c>
      <c r="B379" s="176" t="s">
        <v>1565</v>
      </c>
      <c r="C379" s="182"/>
      <c r="D379" s="182"/>
      <c r="E379" s="152"/>
      <c r="F379" s="237"/>
      <c r="G379" s="237"/>
    </row>
    <row r="380" spans="1:7" s="174" customFormat="1" x14ac:dyDescent="0.3">
      <c r="A380" s="153" t="s">
        <v>1564</v>
      </c>
      <c r="B380" s="176" t="s">
        <v>1563</v>
      </c>
      <c r="C380" s="182"/>
      <c r="D380" s="182"/>
      <c r="E380" s="152"/>
      <c r="F380" s="237"/>
      <c r="G380" s="237"/>
    </row>
    <row r="381" spans="1:7" s="174" customFormat="1" x14ac:dyDescent="0.3">
      <c r="A381" s="153" t="s">
        <v>1562</v>
      </c>
      <c r="B381" s="176" t="s">
        <v>1561</v>
      </c>
      <c r="C381" s="182"/>
      <c r="D381" s="182"/>
      <c r="E381" s="152"/>
      <c r="F381" s="237"/>
      <c r="G381" s="237"/>
    </row>
    <row r="382" spans="1:7" s="174" customFormat="1" x14ac:dyDescent="0.3">
      <c r="A382" s="153" t="s">
        <v>1560</v>
      </c>
      <c r="B382" s="176" t="s">
        <v>71</v>
      </c>
      <c r="C382" s="182">
        <f>SUM(C375:C381)</f>
        <v>0</v>
      </c>
      <c r="D382" s="182">
        <f>SUM(D375:D381)</f>
        <v>0</v>
      </c>
      <c r="E382" s="152"/>
      <c r="F382" s="237"/>
      <c r="G382" s="180" t="str">
        <f>IF($D$393=0,"",IF(#REF!="[For completion]","",#REF!/$D$393))</f>
        <v/>
      </c>
    </row>
    <row r="383" spans="1:7" s="174" customFormat="1" x14ac:dyDescent="0.3">
      <c r="A383" s="153" t="s">
        <v>1559</v>
      </c>
      <c r="B383" s="176" t="s">
        <v>1558</v>
      </c>
      <c r="C383" s="153"/>
      <c r="D383" s="153"/>
      <c r="E383" s="152"/>
      <c r="F383" s="237"/>
      <c r="G383" s="180" t="str">
        <f>IF($D$393=0,"",IF(D382="[For completion]","",D382/$D$393))</f>
        <v/>
      </c>
    </row>
    <row r="384" spans="1:7" s="174" customFormat="1" x14ac:dyDescent="0.3">
      <c r="A384" s="153" t="s">
        <v>1557</v>
      </c>
      <c r="B384" s="153"/>
      <c r="C384" s="153"/>
      <c r="D384" s="153"/>
      <c r="E384" s="153"/>
      <c r="F384" s="153"/>
      <c r="G384" s="180" t="str">
        <f>IF($D$393=0,"",IF(D383="[For completion]","",D383/$D$393))</f>
        <v/>
      </c>
    </row>
    <row r="385" spans="1:7" s="174" customFormat="1" x14ac:dyDescent="0.3">
      <c r="A385" s="153" t="s">
        <v>1556</v>
      </c>
      <c r="B385" s="176"/>
      <c r="C385" s="182"/>
      <c r="D385" s="153"/>
      <c r="E385" s="152"/>
      <c r="F385" s="180"/>
      <c r="G385" s="180" t="str">
        <f>IF($D$393=0,"",IF(D385="[For completion]","",D385/$D$393))</f>
        <v/>
      </c>
    </row>
    <row r="386" spans="1:7" s="174" customFormat="1" x14ac:dyDescent="0.3">
      <c r="A386" s="153" t="s">
        <v>1555</v>
      </c>
      <c r="B386" s="176"/>
      <c r="C386" s="182"/>
      <c r="D386" s="153"/>
      <c r="E386" s="152"/>
      <c r="F386" s="180"/>
      <c r="G386" s="180" t="str">
        <f>IF($D$393=0,"",IF(D386="[For completion]","",D386/$D$393))</f>
        <v/>
      </c>
    </row>
    <row r="387" spans="1:7" s="174" customFormat="1" x14ac:dyDescent="0.3">
      <c r="A387" s="153" t="s">
        <v>1554</v>
      </c>
      <c r="B387" s="176"/>
      <c r="C387" s="182"/>
      <c r="D387" s="153"/>
      <c r="E387" s="152"/>
      <c r="F387" s="180"/>
      <c r="G387" s="180" t="str">
        <f>IF($D$393=0,"",IF(D387="[For completion]","",D387/$D$393))</f>
        <v/>
      </c>
    </row>
    <row r="388" spans="1:7" s="174" customFormat="1" x14ac:dyDescent="0.3">
      <c r="A388" s="153" t="s">
        <v>1553</v>
      </c>
      <c r="B388" s="176"/>
      <c r="C388" s="182"/>
      <c r="D388" s="153"/>
      <c r="E388" s="152"/>
      <c r="F388" s="180"/>
      <c r="G388" s="180" t="str">
        <f>IF($D$393=0,"",IF(D388="[For completion]","",D388/$D$393))</f>
        <v/>
      </c>
    </row>
    <row r="389" spans="1:7" s="174" customFormat="1" x14ac:dyDescent="0.3">
      <c r="A389" s="153" t="s">
        <v>1552</v>
      </c>
      <c r="B389" s="176"/>
      <c r="C389" s="182"/>
      <c r="D389" s="153"/>
      <c r="E389" s="152"/>
      <c r="F389" s="180"/>
      <c r="G389" s="180" t="str">
        <f>IF($D$393=0,"",IF(D389="[For completion]","",D389/$D$393))</f>
        <v/>
      </c>
    </row>
    <row r="390" spans="1:7" s="174" customFormat="1" x14ac:dyDescent="0.3">
      <c r="A390" s="153" t="s">
        <v>1551</v>
      </c>
      <c r="B390" s="176"/>
      <c r="C390" s="182"/>
      <c r="D390" s="153"/>
      <c r="E390" s="152"/>
      <c r="F390" s="180"/>
      <c r="G390" s="180" t="str">
        <f>IF($D$393=0,"",IF(D390="[For completion]","",D390/$D$393))</f>
        <v/>
      </c>
    </row>
    <row r="391" spans="1:7" s="174" customFormat="1" x14ac:dyDescent="0.3">
      <c r="A391" s="153" t="s">
        <v>1550</v>
      </c>
      <c r="B391" s="176"/>
      <c r="C391" s="182"/>
      <c r="D391" s="153"/>
      <c r="E391" s="152"/>
      <c r="F391" s="180"/>
      <c r="G391" s="180" t="str">
        <f>IF($D$393=0,"",IF(D391="[For completion]","",D391/$D$393))</f>
        <v/>
      </c>
    </row>
    <row r="392" spans="1:7" s="174" customFormat="1" x14ac:dyDescent="0.3">
      <c r="A392" s="153" t="s">
        <v>1549</v>
      </c>
      <c r="B392" s="176"/>
      <c r="C392" s="182"/>
      <c r="D392" s="153"/>
      <c r="E392" s="152"/>
      <c r="F392" s="180"/>
      <c r="G392" s="180" t="str">
        <f>IF($D$393=0,"",IF(D392="[For completion]","",D392/$D$393))</f>
        <v/>
      </c>
    </row>
    <row r="393" spans="1:7" s="174" customFormat="1" x14ac:dyDescent="0.3">
      <c r="A393" s="153" t="s">
        <v>1548</v>
      </c>
      <c r="B393" s="176"/>
      <c r="C393" s="182"/>
      <c r="D393" s="153"/>
      <c r="E393" s="152"/>
      <c r="F393" s="180"/>
      <c r="G393" s="180" t="str">
        <f>IF($D$393=0,"",IF(D393="[For completion]","",D393/$D$393))</f>
        <v/>
      </c>
    </row>
    <row r="394" spans="1:7" s="174" customFormat="1" x14ac:dyDescent="0.3">
      <c r="A394" s="153" t="s">
        <v>1547</v>
      </c>
      <c r="B394" s="153"/>
      <c r="C394" s="236"/>
      <c r="D394" s="153"/>
      <c r="E394" s="152"/>
      <c r="F394" s="152"/>
      <c r="G394" s="152"/>
    </row>
    <row r="395" spans="1:7" s="174" customFormat="1" x14ac:dyDescent="0.3">
      <c r="A395" s="153" t="s">
        <v>1546</v>
      </c>
      <c r="B395" s="153"/>
      <c r="C395" s="236"/>
      <c r="D395" s="153"/>
      <c r="E395" s="152"/>
      <c r="F395" s="152"/>
      <c r="G395" s="152"/>
    </row>
    <row r="396" spans="1:7" s="174" customFormat="1" x14ac:dyDescent="0.3">
      <c r="A396" s="153" t="s">
        <v>1545</v>
      </c>
      <c r="B396" s="153"/>
      <c r="C396" s="236"/>
      <c r="D396" s="153"/>
      <c r="E396" s="152"/>
      <c r="F396" s="152"/>
      <c r="G396" s="152"/>
    </row>
    <row r="397" spans="1:7" s="174" customFormat="1" x14ac:dyDescent="0.3">
      <c r="A397" s="153" t="s">
        <v>1544</v>
      </c>
      <c r="B397" s="153"/>
      <c r="C397" s="236"/>
      <c r="D397" s="153"/>
      <c r="E397" s="152"/>
      <c r="F397" s="152"/>
      <c r="G397" s="152"/>
    </row>
    <row r="398" spans="1:7" s="174" customFormat="1" x14ac:dyDescent="0.3">
      <c r="A398" s="153" t="s">
        <v>1543</v>
      </c>
      <c r="B398" s="153"/>
      <c r="C398" s="236"/>
      <c r="D398" s="153"/>
      <c r="E398" s="152"/>
      <c r="F398" s="152"/>
      <c r="G398" s="152"/>
    </row>
    <row r="399" spans="1:7" s="174" customFormat="1" x14ac:dyDescent="0.3">
      <c r="A399" s="153" t="s">
        <v>1542</v>
      </c>
      <c r="B399" s="153"/>
      <c r="C399" s="236"/>
      <c r="D399" s="153"/>
      <c r="E399" s="152"/>
      <c r="F399" s="152"/>
      <c r="G399" s="152"/>
    </row>
    <row r="400" spans="1:7" s="174" customFormat="1" x14ac:dyDescent="0.3">
      <c r="A400" s="153" t="s">
        <v>1541</v>
      </c>
      <c r="B400" s="153"/>
      <c r="C400" s="236"/>
      <c r="D400" s="153"/>
      <c r="E400" s="152"/>
      <c r="F400" s="152"/>
      <c r="G400" s="152"/>
    </row>
    <row r="401" spans="1:7" s="174" customFormat="1" x14ac:dyDescent="0.3">
      <c r="A401" s="153" t="s">
        <v>1540</v>
      </c>
      <c r="B401" s="153"/>
      <c r="C401" s="236"/>
      <c r="D401" s="153"/>
      <c r="E401" s="152"/>
      <c r="F401" s="152"/>
      <c r="G401" s="152"/>
    </row>
    <row r="402" spans="1:7" s="174" customFormat="1" x14ac:dyDescent="0.3">
      <c r="A402" s="153" t="s">
        <v>1539</v>
      </c>
      <c r="B402" s="153"/>
      <c r="C402" s="236"/>
      <c r="D402" s="153"/>
      <c r="E402" s="152"/>
      <c r="F402" s="152"/>
      <c r="G402" s="152"/>
    </row>
    <row r="403" spans="1:7" s="174" customFormat="1" x14ac:dyDescent="0.3">
      <c r="A403" s="153" t="s">
        <v>1538</v>
      </c>
      <c r="B403" s="153"/>
      <c r="C403" s="236"/>
      <c r="D403" s="153"/>
      <c r="E403" s="152"/>
      <c r="F403" s="152"/>
      <c r="G403" s="152"/>
    </row>
    <row r="404" spans="1:7" s="174" customFormat="1" x14ac:dyDescent="0.3">
      <c r="A404" s="153" t="s">
        <v>1537</v>
      </c>
      <c r="B404" s="153"/>
      <c r="C404" s="236"/>
      <c r="D404" s="153"/>
      <c r="E404" s="152"/>
      <c r="F404" s="152"/>
      <c r="G404" s="152"/>
    </row>
    <row r="405" spans="1:7" s="174" customFormat="1" x14ac:dyDescent="0.3">
      <c r="A405" s="153" t="s">
        <v>1536</v>
      </c>
      <c r="B405" s="153"/>
      <c r="C405" s="236"/>
      <c r="D405" s="153"/>
      <c r="E405" s="152"/>
      <c r="F405" s="152"/>
      <c r="G405" s="152"/>
    </row>
    <row r="406" spans="1:7" s="174" customFormat="1" x14ac:dyDescent="0.3">
      <c r="A406" s="153" t="s">
        <v>1535</v>
      </c>
      <c r="B406" s="153"/>
      <c r="C406" s="236"/>
      <c r="D406" s="153"/>
      <c r="E406" s="152"/>
      <c r="F406" s="152"/>
      <c r="G406" s="152"/>
    </row>
    <row r="407" spans="1:7" s="174" customFormat="1" x14ac:dyDescent="0.3">
      <c r="A407" s="153" t="s">
        <v>1534</v>
      </c>
      <c r="B407" s="153"/>
      <c r="C407" s="236"/>
      <c r="D407" s="153"/>
      <c r="E407" s="152"/>
      <c r="F407" s="152"/>
      <c r="G407" s="152"/>
    </row>
    <row r="408" spans="1:7" s="174" customFormat="1" x14ac:dyDescent="0.3">
      <c r="A408" s="153" t="s">
        <v>1533</v>
      </c>
      <c r="B408" s="153"/>
      <c r="C408" s="236"/>
      <c r="D408" s="153"/>
      <c r="E408" s="152"/>
      <c r="F408" s="152"/>
      <c r="G408" s="152"/>
    </row>
    <row r="409" spans="1:7" s="174" customFormat="1" x14ac:dyDescent="0.3">
      <c r="A409" s="153" t="s">
        <v>1532</v>
      </c>
      <c r="B409" s="153"/>
      <c r="C409" s="236"/>
      <c r="D409" s="153"/>
      <c r="E409" s="152"/>
      <c r="F409" s="152"/>
      <c r="G409" s="152"/>
    </row>
    <row r="410" spans="1:7" s="174" customFormat="1" x14ac:dyDescent="0.3">
      <c r="A410" s="153" t="s">
        <v>1531</v>
      </c>
      <c r="B410" s="153"/>
      <c r="C410" s="236"/>
      <c r="D410" s="153"/>
      <c r="E410" s="152"/>
      <c r="F410" s="152"/>
      <c r="G410" s="152"/>
    </row>
    <row r="411" spans="1:7" s="174" customFormat="1" x14ac:dyDescent="0.3">
      <c r="A411" s="153" t="s">
        <v>1530</v>
      </c>
      <c r="B411" s="153"/>
      <c r="C411" s="236"/>
      <c r="D411" s="153"/>
      <c r="E411" s="152"/>
      <c r="F411" s="152"/>
      <c r="G411" s="152"/>
    </row>
    <row r="412" spans="1:7" s="174" customFormat="1" x14ac:dyDescent="0.3">
      <c r="A412" s="153" t="s">
        <v>1529</v>
      </c>
      <c r="B412" s="153"/>
      <c r="C412" s="236"/>
      <c r="D412" s="153"/>
      <c r="E412" s="152"/>
      <c r="F412" s="152"/>
      <c r="G412" s="152"/>
    </row>
    <row r="413" spans="1:7" s="174" customFormat="1" x14ac:dyDescent="0.3">
      <c r="A413" s="153" t="s">
        <v>1528</v>
      </c>
      <c r="B413" s="153"/>
      <c r="C413" s="236"/>
      <c r="D413" s="153"/>
      <c r="E413" s="152"/>
      <c r="F413" s="152"/>
      <c r="G413" s="152"/>
    </row>
    <row r="414" spans="1:7" s="174" customFormat="1" x14ac:dyDescent="0.3">
      <c r="A414" s="153" t="s">
        <v>1527</v>
      </c>
      <c r="B414" s="153"/>
      <c r="C414" s="236"/>
      <c r="D414" s="153"/>
      <c r="E414" s="152"/>
      <c r="F414" s="152"/>
      <c r="G414" s="152"/>
    </row>
    <row r="415" spans="1:7" s="174" customFormat="1" x14ac:dyDescent="0.3">
      <c r="A415" s="153" t="s">
        <v>1526</v>
      </c>
      <c r="B415" s="153"/>
      <c r="C415" s="236"/>
      <c r="D415" s="153"/>
      <c r="E415" s="152"/>
      <c r="F415" s="152"/>
      <c r="G415" s="152"/>
    </row>
    <row r="416" spans="1:7" s="174" customFormat="1" x14ac:dyDescent="0.3">
      <c r="A416" s="153" t="s">
        <v>1525</v>
      </c>
      <c r="B416" s="153"/>
      <c r="C416" s="236"/>
      <c r="D416" s="153"/>
      <c r="E416" s="152"/>
      <c r="F416" s="152"/>
      <c r="G416" s="152"/>
    </row>
    <row r="417" spans="1:7" s="174" customFormat="1" x14ac:dyDescent="0.3">
      <c r="A417" s="153" t="s">
        <v>1524</v>
      </c>
      <c r="B417" s="153"/>
      <c r="C417" s="236"/>
      <c r="D417" s="153"/>
      <c r="E417" s="152"/>
      <c r="F417" s="152"/>
      <c r="G417" s="152"/>
    </row>
    <row r="418" spans="1:7" s="174" customFormat="1" x14ac:dyDescent="0.3">
      <c r="A418" s="153" t="s">
        <v>1523</v>
      </c>
      <c r="B418" s="153"/>
      <c r="C418" s="236"/>
      <c r="D418" s="153"/>
      <c r="E418" s="152"/>
      <c r="F418" s="152"/>
      <c r="G418" s="152"/>
    </row>
    <row r="419" spans="1:7" s="174" customFormat="1" x14ac:dyDescent="0.3">
      <c r="A419" s="153" t="s">
        <v>1522</v>
      </c>
      <c r="B419" s="153"/>
      <c r="C419" s="236"/>
      <c r="D419" s="153"/>
      <c r="E419" s="152"/>
      <c r="F419" s="152"/>
      <c r="G419" s="152"/>
    </row>
    <row r="420" spans="1:7" s="174" customFormat="1" x14ac:dyDescent="0.3">
      <c r="A420" s="153" t="s">
        <v>1521</v>
      </c>
      <c r="B420" s="153"/>
      <c r="C420" s="236"/>
      <c r="D420" s="153"/>
      <c r="E420" s="152"/>
      <c r="F420" s="152"/>
      <c r="G420" s="152"/>
    </row>
    <row r="421" spans="1:7" s="174" customFormat="1" x14ac:dyDescent="0.3">
      <c r="A421" s="153" t="s">
        <v>1520</v>
      </c>
      <c r="B421" s="153"/>
      <c r="C421" s="236"/>
      <c r="D421" s="153"/>
      <c r="E421" s="152"/>
      <c r="F421" s="152"/>
      <c r="G421" s="152"/>
    </row>
    <row r="422" spans="1:7" s="174" customFormat="1" x14ac:dyDescent="0.3">
      <c r="A422" s="153" t="s">
        <v>1519</v>
      </c>
      <c r="B422" s="153"/>
      <c r="C422" s="236"/>
      <c r="D422" s="153"/>
      <c r="E422" s="152"/>
      <c r="F422" s="152"/>
      <c r="G422" s="152"/>
    </row>
  </sheetData>
  <protectedRanges>
    <protectedRange sqref="C425:D425 F425:G425 B428:D451 C454:D454 F454:G454 C457:D464 B466:D474 F466:G474 C476:D476 F476:G476 C479:D486 B488:D496 F488:G496 F498:G524 C498:D524 B511:B524" name="Mortgage Assets III"/>
    <protectedRange sqref="F153:F158 B153:D158 B163:D168 F163:F168 B175:D178 F175:F178 B181:B184 D187 F187:G187 B195:D213 C182:D184 F182:F184 D150:D152 D160:D162 D170:D174 D180:D181" name="Mortgage Assets II"/>
    <protectedRange sqref="B234:D236 F228:G236 D238 F238:G238 B256:D258 F250:G258 B266:C275 B280:C285 C278:C279 F277:G285 D277:D285 C425:D425 D260:D275 F260:G275 B228:B233 B250:B255" name="Mortgage Asset IV"/>
    <protectedRange sqref="C3 B16:D26 F16:F26 B163:B168 B37:D42 F37:F42 C73:D75 F73:F75 B88:D97 F111:F148 B30:D34 F77:F97 C77:D87 F45 C45:D45 B29 D28:D29 F28:F34 D36 C47:D71 D46 F47:F71 B111:D148 D100:D110"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E09B1EC8-3A65-4548-9760-950208CC1B00}"/>
    <hyperlink ref="B7" location="'B1. HTT Mortgage Assets'!B166" display="7.A Residential Cover Pool" xr:uid="{ECB90B90-DA99-4890-9EEA-A9C855EA227B}"/>
    <hyperlink ref="B8" location="'B1. HTT Mortgage Assets'!B267" display="7.B Commercial Cover Pool" xr:uid="{6AA25F64-FE5B-4901-915F-DC40D2CAA0F1}"/>
    <hyperlink ref="B149" location="'2. Harmonised Glossary'!A9" display="Breakdown by Interest Rate" xr:uid="{4D8410A5-C3DE-4FBE-B43E-7051AE7D1DE2}"/>
    <hyperlink ref="B11" location="'2. Harmonised Glossary'!A12" display="Property Type Information" xr:uid="{52B19227-6A44-454A-B37A-F059B4BE7D67}"/>
    <hyperlink ref="B215" location="'C. HTT Harmonised Glossary'!B13" display="11. Loan to Value (LTV) Information - UNINDEXED" xr:uid="{AE68101E-F77C-471E-B1BD-3CF4AC50A2C2}"/>
    <hyperlink ref="B237" location="'C. HTT Harmonised Glossary'!B16" display="12. Loan to Value (LTV) Information - INDEXED " xr:uid="{7F2FB1CB-8292-430B-8AC4-F80D48B458CA}"/>
    <hyperlink ref="B179" location="'C. HTT Harmonised Glossary'!B19" display="9. Non-Performing Loans (NPLs)" xr:uid="{FD49CFDF-C171-4BAB-A392-D756ADADDD81}"/>
  </hyperlinks>
  <pageMargins left="0.7" right="0.7" top="0.75" bottom="0.75" header="0.3" footer="0.3"/>
  <pageSetup scale="30" orientation="portrait" r:id="rId1"/>
  <headerFooter>
    <oddFooter>&amp;R_x000D_&amp;1#&amp;"Calibri"&amp;10&amp;K0078D7 Classification : Internal</oddFooter>
  </headerFooter>
  <rowBreaks count="2" manualBreakCount="2">
    <brk id="148" max="16383" man="1"/>
    <brk id="25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A825A-DADF-45FA-95A2-52CB3E2C5592}">
  <sheetPr>
    <tabColor rgb="FFE36E00"/>
  </sheetPr>
  <dimension ref="A1:C403"/>
  <sheetViews>
    <sheetView view="pageBreakPreview" zoomScale="60" zoomScaleNormal="75" workbookViewId="0">
      <selection activeCell="N10" sqref="N10"/>
    </sheetView>
  </sheetViews>
  <sheetFormatPr defaultColWidth="11.44140625" defaultRowHeight="14.4" outlineLevelRow="1" x14ac:dyDescent="0.3"/>
  <cols>
    <col min="1" max="1" width="16.33203125" style="117" customWidth="1"/>
    <col min="2" max="2" width="89.88671875" style="221" bestFit="1" customWidth="1"/>
    <col min="3" max="3" width="134.6640625" style="117" customWidth="1"/>
    <col min="4" max="16384" width="11.44140625" style="117"/>
  </cols>
  <sheetData>
    <row r="1" spans="1:3" ht="31.2" x14ac:dyDescent="0.3">
      <c r="A1" s="129" t="s">
        <v>1814</v>
      </c>
      <c r="B1" s="129"/>
      <c r="C1" s="288" t="s">
        <v>1517</v>
      </c>
    </row>
    <row r="2" spans="1:3" x14ac:dyDescent="0.3">
      <c r="B2" s="273"/>
      <c r="C2" s="273"/>
    </row>
    <row r="3" spans="1:3" x14ac:dyDescent="0.3">
      <c r="A3" s="287" t="s">
        <v>1813</v>
      </c>
      <c r="B3" s="286"/>
      <c r="C3" s="273"/>
    </row>
    <row r="4" spans="1:3" x14ac:dyDescent="0.3">
      <c r="C4" s="273"/>
    </row>
    <row r="5" spans="1:3" ht="18" x14ac:dyDescent="0.3">
      <c r="A5" s="278" t="s">
        <v>5</v>
      </c>
      <c r="B5" s="278" t="s">
        <v>1812</v>
      </c>
      <c r="C5" s="277" t="s">
        <v>1721</v>
      </c>
    </row>
    <row r="6" spans="1:3" ht="28.8" x14ac:dyDescent="0.3">
      <c r="A6" s="276" t="s">
        <v>1811</v>
      </c>
      <c r="B6" s="249" t="s">
        <v>1810</v>
      </c>
      <c r="C6" s="285" t="s">
        <v>1809</v>
      </c>
    </row>
    <row r="7" spans="1:3" ht="28.8" x14ac:dyDescent="0.3">
      <c r="A7" s="276" t="s">
        <v>1808</v>
      </c>
      <c r="B7" s="249" t="s">
        <v>1807</v>
      </c>
      <c r="C7" s="285" t="s">
        <v>1806</v>
      </c>
    </row>
    <row r="8" spans="1:3" ht="28.8" x14ac:dyDescent="0.3">
      <c r="A8" s="276" t="s">
        <v>1805</v>
      </c>
      <c r="B8" s="249" t="s">
        <v>1804</v>
      </c>
      <c r="C8" s="285" t="s">
        <v>1803</v>
      </c>
    </row>
    <row r="9" spans="1:3" x14ac:dyDescent="0.3">
      <c r="A9" s="276" t="s">
        <v>1802</v>
      </c>
      <c r="B9" s="249" t="s">
        <v>1801</v>
      </c>
      <c r="C9" s="168" t="s">
        <v>1800</v>
      </c>
    </row>
    <row r="10" spans="1:3" ht="44.25" customHeight="1" x14ac:dyDescent="0.3">
      <c r="A10" s="276" t="s">
        <v>1799</v>
      </c>
      <c r="B10" s="249" t="s">
        <v>1798</v>
      </c>
      <c r="C10" s="284" t="s">
        <v>1797</v>
      </c>
    </row>
    <row r="11" spans="1:3" ht="54.75" customHeight="1" x14ac:dyDescent="0.3">
      <c r="A11" s="276" t="s">
        <v>1796</v>
      </c>
      <c r="B11" s="249" t="s">
        <v>1795</v>
      </c>
      <c r="C11" s="168" t="s">
        <v>1794</v>
      </c>
    </row>
    <row r="12" spans="1:3" x14ac:dyDescent="0.3">
      <c r="A12" s="276" t="s">
        <v>1793</v>
      </c>
      <c r="B12" s="249" t="s">
        <v>1792</v>
      </c>
      <c r="C12" s="279" t="s">
        <v>1791</v>
      </c>
    </row>
    <row r="13" spans="1:3" ht="28.8" x14ac:dyDescent="0.3">
      <c r="A13" s="276" t="s">
        <v>1790</v>
      </c>
      <c r="B13" s="249" t="s">
        <v>1789</v>
      </c>
      <c r="C13" s="279" t="s">
        <v>1788</v>
      </c>
    </row>
    <row r="14" spans="1:3" x14ac:dyDescent="0.3">
      <c r="A14" s="276" t="s">
        <v>1787</v>
      </c>
      <c r="B14" s="249" t="s">
        <v>1786</v>
      </c>
      <c r="C14" s="279" t="s">
        <v>1785</v>
      </c>
    </row>
    <row r="15" spans="1:3" ht="28.8" x14ac:dyDescent="0.3">
      <c r="A15" s="276" t="s">
        <v>1784</v>
      </c>
      <c r="B15" s="249" t="s">
        <v>1783</v>
      </c>
      <c r="C15" s="279" t="s">
        <v>1782</v>
      </c>
    </row>
    <row r="16" spans="1:3" x14ac:dyDescent="0.3">
      <c r="A16" s="276" t="s">
        <v>1781</v>
      </c>
      <c r="B16" s="249" t="s">
        <v>1780</v>
      </c>
      <c r="C16" s="279" t="s">
        <v>1779</v>
      </c>
    </row>
    <row r="17" spans="1:3" ht="30" customHeight="1" x14ac:dyDescent="0.3">
      <c r="A17" s="276" t="s">
        <v>1778</v>
      </c>
      <c r="B17" s="270" t="s">
        <v>1777</v>
      </c>
      <c r="C17" s="279" t="s">
        <v>1776</v>
      </c>
    </row>
    <row r="18" spans="1:3" ht="28.8" x14ac:dyDescent="0.3">
      <c r="A18" s="276" t="s">
        <v>1775</v>
      </c>
      <c r="B18" s="270" t="s">
        <v>1774</v>
      </c>
      <c r="C18" s="279" t="s">
        <v>1773</v>
      </c>
    </row>
    <row r="19" spans="1:3" x14ac:dyDescent="0.3">
      <c r="A19" s="276" t="s">
        <v>1772</v>
      </c>
      <c r="B19" s="270" t="s">
        <v>1771</v>
      </c>
      <c r="C19" s="279" t="s">
        <v>1770</v>
      </c>
    </row>
    <row r="20" spans="1:3" ht="28.8" x14ac:dyDescent="0.3">
      <c r="A20" s="276" t="s">
        <v>1769</v>
      </c>
      <c r="B20" s="249" t="s">
        <v>1768</v>
      </c>
      <c r="C20" s="279" t="s">
        <v>1767</v>
      </c>
    </row>
    <row r="21" spans="1:3" x14ac:dyDescent="0.3">
      <c r="A21" s="276" t="s">
        <v>1766</v>
      </c>
      <c r="B21" s="283" t="s">
        <v>1765</v>
      </c>
      <c r="C21" s="279" t="s">
        <v>1764</v>
      </c>
    </row>
    <row r="22" spans="1:3" x14ac:dyDescent="0.3">
      <c r="A22" s="276" t="s">
        <v>1763</v>
      </c>
      <c r="B22" s="274"/>
      <c r="C22" s="274"/>
    </row>
    <row r="23" spans="1:3" outlineLevel="1" x14ac:dyDescent="0.3">
      <c r="A23" s="276" t="s">
        <v>1762</v>
      </c>
      <c r="B23" s="279"/>
      <c r="C23" s="279"/>
    </row>
    <row r="24" spans="1:3" outlineLevel="1" x14ac:dyDescent="0.3">
      <c r="A24" s="276" t="s">
        <v>1761</v>
      </c>
      <c r="B24" s="282"/>
      <c r="C24" s="279"/>
    </row>
    <row r="25" spans="1:3" outlineLevel="1" x14ac:dyDescent="0.3">
      <c r="A25" s="276" t="s">
        <v>1760</v>
      </c>
      <c r="B25" s="282"/>
      <c r="C25" s="279"/>
    </row>
    <row r="26" spans="1:3" outlineLevel="1" x14ac:dyDescent="0.3">
      <c r="A26" s="276" t="s">
        <v>1759</v>
      </c>
      <c r="B26" s="282"/>
      <c r="C26" s="279"/>
    </row>
    <row r="27" spans="1:3" outlineLevel="1" x14ac:dyDescent="0.3">
      <c r="A27" s="276" t="s">
        <v>1758</v>
      </c>
      <c r="B27" s="282"/>
      <c r="C27" s="279"/>
    </row>
    <row r="28" spans="1:3" ht="18" outlineLevel="1" x14ac:dyDescent="0.3">
      <c r="A28" s="278"/>
      <c r="B28" s="278" t="s">
        <v>1757</v>
      </c>
      <c r="C28" s="277" t="s">
        <v>1721</v>
      </c>
    </row>
    <row r="29" spans="1:3" outlineLevel="1" x14ac:dyDescent="0.3">
      <c r="A29" s="276" t="s">
        <v>1756</v>
      </c>
      <c r="B29" s="249" t="s">
        <v>1755</v>
      </c>
      <c r="C29" s="279"/>
    </row>
    <row r="30" spans="1:3" outlineLevel="1" x14ac:dyDescent="0.3">
      <c r="A30" s="276" t="s">
        <v>1754</v>
      </c>
      <c r="B30" s="249" t="s">
        <v>1753</v>
      </c>
      <c r="C30" s="279"/>
    </row>
    <row r="31" spans="1:3" outlineLevel="1" x14ac:dyDescent="0.3">
      <c r="A31" s="276" t="s">
        <v>1752</v>
      </c>
      <c r="B31" s="249" t="s">
        <v>1751</v>
      </c>
      <c r="C31" s="279"/>
    </row>
    <row r="32" spans="1:3" ht="28.8" outlineLevel="1" x14ac:dyDescent="0.3">
      <c r="A32" s="276" t="s">
        <v>1750</v>
      </c>
      <c r="B32" s="280" t="s">
        <v>1749</v>
      </c>
      <c r="C32" s="279"/>
    </row>
    <row r="33" spans="1:3" outlineLevel="1" x14ac:dyDescent="0.3">
      <c r="A33" s="276" t="s">
        <v>1748</v>
      </c>
      <c r="B33" s="281"/>
      <c r="C33" s="279"/>
    </row>
    <row r="34" spans="1:3" outlineLevel="1" x14ac:dyDescent="0.3">
      <c r="A34" s="276" t="s">
        <v>1747</v>
      </c>
      <c r="B34" s="281"/>
      <c r="C34" s="279"/>
    </row>
    <row r="35" spans="1:3" outlineLevel="1" x14ac:dyDescent="0.3">
      <c r="A35" s="276" t="s">
        <v>1746</v>
      </c>
      <c r="B35" s="281"/>
      <c r="C35" s="279"/>
    </row>
    <row r="36" spans="1:3" outlineLevel="1" x14ac:dyDescent="0.3">
      <c r="A36" s="276" t="s">
        <v>1745</v>
      </c>
      <c r="B36" s="281"/>
      <c r="C36" s="279"/>
    </row>
    <row r="37" spans="1:3" outlineLevel="1" x14ac:dyDescent="0.3">
      <c r="A37" s="276" t="s">
        <v>1744</v>
      </c>
      <c r="B37" s="281"/>
      <c r="C37" s="279"/>
    </row>
    <row r="38" spans="1:3" outlineLevel="1" x14ac:dyDescent="0.3">
      <c r="A38" s="276" t="s">
        <v>1743</v>
      </c>
      <c r="B38" s="281"/>
      <c r="C38" s="279"/>
    </row>
    <row r="39" spans="1:3" outlineLevel="1" x14ac:dyDescent="0.3">
      <c r="A39" s="276" t="s">
        <v>1742</v>
      </c>
      <c r="B39" s="281"/>
      <c r="C39" s="279"/>
    </row>
    <row r="40" spans="1:3" outlineLevel="1" x14ac:dyDescent="0.3">
      <c r="A40" s="276" t="s">
        <v>1741</v>
      </c>
      <c r="B40" s="117"/>
      <c r="C40" s="279"/>
    </row>
    <row r="41" spans="1:3" outlineLevel="1" x14ac:dyDescent="0.3">
      <c r="A41" s="276" t="s">
        <v>1740</v>
      </c>
      <c r="B41" s="281"/>
      <c r="C41" s="279"/>
    </row>
    <row r="42" spans="1:3" outlineLevel="1" x14ac:dyDescent="0.3">
      <c r="A42" s="276" t="s">
        <v>1739</v>
      </c>
      <c r="B42" s="281"/>
      <c r="C42" s="279"/>
    </row>
    <row r="43" spans="1:3" outlineLevel="1" x14ac:dyDescent="0.3">
      <c r="A43" s="276" t="s">
        <v>1738</v>
      </c>
      <c r="B43" s="281"/>
      <c r="C43" s="279"/>
    </row>
    <row r="44" spans="1:3" ht="18" x14ac:dyDescent="0.3">
      <c r="A44" s="278"/>
      <c r="B44" s="278" t="s">
        <v>1737</v>
      </c>
      <c r="C44" s="277" t="s">
        <v>1736</v>
      </c>
    </row>
    <row r="45" spans="1:3" x14ac:dyDescent="0.3">
      <c r="A45" s="276" t="s">
        <v>1735</v>
      </c>
      <c r="B45" s="270" t="s">
        <v>1734</v>
      </c>
      <c r="C45" s="221" t="s">
        <v>49</v>
      </c>
    </row>
    <row r="46" spans="1:3" x14ac:dyDescent="0.3">
      <c r="A46" s="276" t="s">
        <v>1733</v>
      </c>
      <c r="B46" s="270" t="s">
        <v>1732</v>
      </c>
      <c r="C46" s="221" t="s">
        <v>1731</v>
      </c>
    </row>
    <row r="47" spans="1:3" x14ac:dyDescent="0.3">
      <c r="A47" s="276" t="s">
        <v>1730</v>
      </c>
      <c r="B47" s="270" t="s">
        <v>1729</v>
      </c>
      <c r="C47" s="221" t="s">
        <v>1728</v>
      </c>
    </row>
    <row r="48" spans="1:3" outlineLevel="1" x14ac:dyDescent="0.3">
      <c r="A48" s="276" t="s">
        <v>1727</v>
      </c>
      <c r="B48" s="280" t="s">
        <v>1726</v>
      </c>
      <c r="C48" s="279" t="s">
        <v>1725</v>
      </c>
    </row>
    <row r="49" spans="1:3" outlineLevel="1" x14ac:dyDescent="0.3">
      <c r="A49" s="276" t="s">
        <v>1724</v>
      </c>
      <c r="B49" s="275"/>
      <c r="C49" s="279"/>
    </row>
    <row r="50" spans="1:3" outlineLevel="1" x14ac:dyDescent="0.3">
      <c r="A50" s="276" t="s">
        <v>1723</v>
      </c>
      <c r="B50" s="280"/>
      <c r="C50" s="279"/>
    </row>
    <row r="51" spans="1:3" ht="18" x14ac:dyDescent="0.3">
      <c r="A51" s="278"/>
      <c r="B51" s="278" t="s">
        <v>1722</v>
      </c>
      <c r="C51" s="277" t="s">
        <v>1721</v>
      </c>
    </row>
    <row r="52" spans="1:3" x14ac:dyDescent="0.3">
      <c r="A52" s="276" t="s">
        <v>1720</v>
      </c>
      <c r="B52" s="249" t="s">
        <v>1719</v>
      </c>
      <c r="C52" s="221"/>
    </row>
    <row r="53" spans="1:3" x14ac:dyDescent="0.3">
      <c r="A53" s="276" t="s">
        <v>1718</v>
      </c>
      <c r="B53" s="275"/>
      <c r="C53" s="274"/>
    </row>
    <row r="54" spans="1:3" x14ac:dyDescent="0.3">
      <c r="A54" s="276" t="s">
        <v>1717</v>
      </c>
      <c r="B54" s="275"/>
      <c r="C54" s="274"/>
    </row>
    <row r="55" spans="1:3" x14ac:dyDescent="0.3">
      <c r="A55" s="276" t="s">
        <v>1716</v>
      </c>
      <c r="B55" s="275"/>
      <c r="C55" s="274"/>
    </row>
    <row r="56" spans="1:3" x14ac:dyDescent="0.3">
      <c r="A56" s="276" t="s">
        <v>1715</v>
      </c>
      <c r="B56" s="275"/>
      <c r="C56" s="274"/>
    </row>
    <row r="57" spans="1:3" x14ac:dyDescent="0.3">
      <c r="A57" s="276" t="s">
        <v>1714</v>
      </c>
      <c r="B57" s="275"/>
      <c r="C57" s="274"/>
    </row>
    <row r="58" spans="1:3" x14ac:dyDescent="0.3">
      <c r="B58" s="269"/>
    </row>
    <row r="59" spans="1:3" x14ac:dyDescent="0.3">
      <c r="B59" s="269"/>
    </row>
    <row r="60" spans="1:3" x14ac:dyDescent="0.3">
      <c r="B60" s="269"/>
    </row>
    <row r="61" spans="1:3" x14ac:dyDescent="0.3">
      <c r="B61" s="269"/>
    </row>
    <row r="62" spans="1:3" x14ac:dyDescent="0.3">
      <c r="B62" s="269"/>
    </row>
    <row r="63" spans="1:3" x14ac:dyDescent="0.3">
      <c r="B63" s="269"/>
    </row>
    <row r="64" spans="1:3" x14ac:dyDescent="0.3">
      <c r="B64" s="269"/>
    </row>
    <row r="65" spans="2:2" x14ac:dyDescent="0.3">
      <c r="B65" s="269"/>
    </row>
    <row r="66" spans="2:2" x14ac:dyDescent="0.3">
      <c r="B66" s="269"/>
    </row>
    <row r="67" spans="2:2" x14ac:dyDescent="0.3">
      <c r="B67" s="269"/>
    </row>
    <row r="68" spans="2:2" x14ac:dyDescent="0.3">
      <c r="B68" s="269"/>
    </row>
    <row r="69" spans="2:2" x14ac:dyDescent="0.3">
      <c r="B69" s="269"/>
    </row>
    <row r="70" spans="2:2" x14ac:dyDescent="0.3">
      <c r="B70" s="269"/>
    </row>
    <row r="71" spans="2:2" x14ac:dyDescent="0.3">
      <c r="B71" s="269"/>
    </row>
    <row r="72" spans="2:2" x14ac:dyDescent="0.3">
      <c r="B72" s="269"/>
    </row>
    <row r="73" spans="2:2" x14ac:dyDescent="0.3">
      <c r="B73" s="269"/>
    </row>
    <row r="74" spans="2:2" x14ac:dyDescent="0.3">
      <c r="B74" s="269"/>
    </row>
    <row r="75" spans="2:2" x14ac:dyDescent="0.3">
      <c r="B75" s="269"/>
    </row>
    <row r="76" spans="2:2" x14ac:dyDescent="0.3">
      <c r="B76" s="269"/>
    </row>
    <row r="77" spans="2:2" x14ac:dyDescent="0.3">
      <c r="B77" s="269"/>
    </row>
    <row r="78" spans="2:2" x14ac:dyDescent="0.3">
      <c r="B78" s="269"/>
    </row>
    <row r="79" spans="2:2" x14ac:dyDescent="0.3">
      <c r="B79" s="269"/>
    </row>
    <row r="80" spans="2:2" x14ac:dyDescent="0.3">
      <c r="B80" s="269"/>
    </row>
    <row r="81" spans="2:2" x14ac:dyDescent="0.3">
      <c r="B81" s="269"/>
    </row>
    <row r="82" spans="2:2" x14ac:dyDescent="0.3">
      <c r="B82" s="269"/>
    </row>
    <row r="83" spans="2:2" x14ac:dyDescent="0.3">
      <c r="B83" s="269"/>
    </row>
    <row r="84" spans="2:2" x14ac:dyDescent="0.3">
      <c r="B84" s="269"/>
    </row>
    <row r="85" spans="2:2" x14ac:dyDescent="0.3">
      <c r="B85" s="269"/>
    </row>
    <row r="86" spans="2:2" x14ac:dyDescent="0.3">
      <c r="B86" s="269"/>
    </row>
    <row r="87" spans="2:2" x14ac:dyDescent="0.3">
      <c r="B87" s="269"/>
    </row>
    <row r="88" spans="2:2" x14ac:dyDescent="0.3">
      <c r="B88" s="269"/>
    </row>
    <row r="89" spans="2:2" x14ac:dyDescent="0.3">
      <c r="B89" s="269"/>
    </row>
    <row r="90" spans="2:2" x14ac:dyDescent="0.3">
      <c r="B90" s="269"/>
    </row>
    <row r="91" spans="2:2" x14ac:dyDescent="0.3">
      <c r="B91" s="269"/>
    </row>
    <row r="92" spans="2:2" x14ac:dyDescent="0.3">
      <c r="B92" s="269"/>
    </row>
    <row r="93" spans="2:2" x14ac:dyDescent="0.3">
      <c r="B93" s="269"/>
    </row>
    <row r="94" spans="2:2" x14ac:dyDescent="0.3">
      <c r="B94" s="269"/>
    </row>
    <row r="95" spans="2:2" x14ac:dyDescent="0.3">
      <c r="B95" s="269"/>
    </row>
    <row r="96" spans="2:2" x14ac:dyDescent="0.3">
      <c r="B96" s="269"/>
    </row>
    <row r="97" spans="2:2" x14ac:dyDescent="0.3">
      <c r="B97" s="269"/>
    </row>
    <row r="98" spans="2:2" x14ac:dyDescent="0.3">
      <c r="B98" s="269"/>
    </row>
    <row r="99" spans="2:2" x14ac:dyDescent="0.3">
      <c r="B99" s="269"/>
    </row>
    <row r="100" spans="2:2" x14ac:dyDescent="0.3">
      <c r="B100" s="269"/>
    </row>
    <row r="101" spans="2:2" x14ac:dyDescent="0.3">
      <c r="B101" s="269"/>
    </row>
    <row r="102" spans="2:2" x14ac:dyDescent="0.3">
      <c r="B102" s="269"/>
    </row>
    <row r="103" spans="2:2" x14ac:dyDescent="0.3">
      <c r="B103" s="273"/>
    </row>
    <row r="104" spans="2:2" x14ac:dyDescent="0.3">
      <c r="B104" s="273"/>
    </row>
    <row r="105" spans="2:2" x14ac:dyDescent="0.3">
      <c r="B105" s="273"/>
    </row>
    <row r="106" spans="2:2" x14ac:dyDescent="0.3">
      <c r="B106" s="273"/>
    </row>
    <row r="107" spans="2:2" x14ac:dyDescent="0.3">
      <c r="B107" s="273"/>
    </row>
    <row r="108" spans="2:2" x14ac:dyDescent="0.3">
      <c r="B108" s="273"/>
    </row>
    <row r="109" spans="2:2" x14ac:dyDescent="0.3">
      <c r="B109" s="273"/>
    </row>
    <row r="110" spans="2:2" x14ac:dyDescent="0.3">
      <c r="B110" s="273"/>
    </row>
    <row r="111" spans="2:2" x14ac:dyDescent="0.3">
      <c r="B111" s="273"/>
    </row>
    <row r="112" spans="2:2" x14ac:dyDescent="0.3">
      <c r="B112" s="273"/>
    </row>
    <row r="113" spans="2:2" x14ac:dyDescent="0.3">
      <c r="B113" s="269"/>
    </row>
    <row r="114" spans="2:2" x14ac:dyDescent="0.3">
      <c r="B114" s="269"/>
    </row>
    <row r="115" spans="2:2" x14ac:dyDescent="0.3">
      <c r="B115" s="269"/>
    </row>
    <row r="116" spans="2:2" x14ac:dyDescent="0.3">
      <c r="B116" s="269"/>
    </row>
    <row r="117" spans="2:2" x14ac:dyDescent="0.3">
      <c r="B117" s="269"/>
    </row>
    <row r="118" spans="2:2" x14ac:dyDescent="0.3">
      <c r="B118" s="269"/>
    </row>
    <row r="119" spans="2:2" x14ac:dyDescent="0.3">
      <c r="B119" s="269"/>
    </row>
    <row r="120" spans="2:2" x14ac:dyDescent="0.3">
      <c r="B120" s="269"/>
    </row>
    <row r="121" spans="2:2" x14ac:dyDescent="0.3">
      <c r="B121" s="272"/>
    </row>
    <row r="122" spans="2:2" x14ac:dyDescent="0.3">
      <c r="B122" s="269"/>
    </row>
    <row r="123" spans="2:2" x14ac:dyDescent="0.3">
      <c r="B123" s="269"/>
    </row>
    <row r="124" spans="2:2" x14ac:dyDescent="0.3">
      <c r="B124" s="269"/>
    </row>
    <row r="125" spans="2:2" x14ac:dyDescent="0.3">
      <c r="B125" s="269"/>
    </row>
    <row r="126" spans="2:2" x14ac:dyDescent="0.3">
      <c r="B126" s="269"/>
    </row>
    <row r="127" spans="2:2" x14ac:dyDescent="0.3">
      <c r="B127" s="269"/>
    </row>
    <row r="128" spans="2:2" x14ac:dyDescent="0.3">
      <c r="B128" s="269"/>
    </row>
    <row r="129" spans="2:2" x14ac:dyDescent="0.3">
      <c r="B129" s="269"/>
    </row>
    <row r="130" spans="2:2" x14ac:dyDescent="0.3">
      <c r="B130" s="269"/>
    </row>
    <row r="131" spans="2:2" x14ac:dyDescent="0.3">
      <c r="B131" s="269"/>
    </row>
    <row r="132" spans="2:2" x14ac:dyDescent="0.3">
      <c r="B132" s="269"/>
    </row>
    <row r="133" spans="2:2" x14ac:dyDescent="0.3">
      <c r="B133" s="269"/>
    </row>
    <row r="134" spans="2:2" x14ac:dyDescent="0.3">
      <c r="B134" s="269"/>
    </row>
    <row r="135" spans="2:2" x14ac:dyDescent="0.3">
      <c r="B135" s="269"/>
    </row>
    <row r="136" spans="2:2" x14ac:dyDescent="0.3">
      <c r="B136" s="269"/>
    </row>
    <row r="137" spans="2:2" x14ac:dyDescent="0.3">
      <c r="B137" s="269"/>
    </row>
    <row r="138" spans="2:2" x14ac:dyDescent="0.3">
      <c r="B138" s="269"/>
    </row>
    <row r="140" spans="2:2" x14ac:dyDescent="0.3">
      <c r="B140" s="269"/>
    </row>
    <row r="141" spans="2:2" x14ac:dyDescent="0.3">
      <c r="B141" s="269"/>
    </row>
    <row r="142" spans="2:2" x14ac:dyDescent="0.3">
      <c r="B142" s="269"/>
    </row>
    <row r="147" spans="2:2" x14ac:dyDescent="0.3">
      <c r="B147" s="268"/>
    </row>
    <row r="148" spans="2:2" x14ac:dyDescent="0.3">
      <c r="B148" s="271"/>
    </row>
    <row r="154" spans="2:2" x14ac:dyDescent="0.3">
      <c r="B154" s="270"/>
    </row>
    <row r="155" spans="2:2" x14ac:dyDescent="0.3">
      <c r="B155" s="269"/>
    </row>
    <row r="157" spans="2:2" x14ac:dyDescent="0.3">
      <c r="B157" s="269"/>
    </row>
    <row r="158" spans="2:2" x14ac:dyDescent="0.3">
      <c r="B158" s="269"/>
    </row>
    <row r="159" spans="2:2" x14ac:dyDescent="0.3">
      <c r="B159" s="269"/>
    </row>
    <row r="160" spans="2:2" x14ac:dyDescent="0.3">
      <c r="B160" s="269"/>
    </row>
    <row r="161" spans="2:2" x14ac:dyDescent="0.3">
      <c r="B161" s="269"/>
    </row>
    <row r="162" spans="2:2" x14ac:dyDescent="0.3">
      <c r="B162" s="269"/>
    </row>
    <row r="163" spans="2:2" x14ac:dyDescent="0.3">
      <c r="B163" s="269"/>
    </row>
    <row r="164" spans="2:2" x14ac:dyDescent="0.3">
      <c r="B164" s="269"/>
    </row>
    <row r="165" spans="2:2" x14ac:dyDescent="0.3">
      <c r="B165" s="269"/>
    </row>
    <row r="166" spans="2:2" x14ac:dyDescent="0.3">
      <c r="B166" s="269"/>
    </row>
    <row r="167" spans="2:2" x14ac:dyDescent="0.3">
      <c r="B167" s="269"/>
    </row>
    <row r="168" spans="2:2" x14ac:dyDescent="0.3">
      <c r="B168" s="269"/>
    </row>
    <row r="265" spans="2:2" x14ac:dyDescent="0.3">
      <c r="B265" s="249"/>
    </row>
    <row r="266" spans="2:2" x14ac:dyDescent="0.3">
      <c r="B266" s="269"/>
    </row>
    <row r="267" spans="2:2" x14ac:dyDescent="0.3">
      <c r="B267" s="269"/>
    </row>
    <row r="270" spans="2:2" x14ac:dyDescent="0.3">
      <c r="B270" s="269"/>
    </row>
    <row r="286" spans="2:2" x14ac:dyDescent="0.3">
      <c r="B286" s="249"/>
    </row>
    <row r="316" spans="2:2" x14ac:dyDescent="0.3">
      <c r="B316" s="268"/>
    </row>
    <row r="317" spans="2:2" x14ac:dyDescent="0.3">
      <c r="B317" s="269"/>
    </row>
    <row r="319" spans="2:2" x14ac:dyDescent="0.3">
      <c r="B319" s="269"/>
    </row>
    <row r="320" spans="2:2" x14ac:dyDescent="0.3">
      <c r="B320" s="269"/>
    </row>
    <row r="321" spans="2:2" x14ac:dyDescent="0.3">
      <c r="B321" s="269"/>
    </row>
    <row r="322" spans="2:2" x14ac:dyDescent="0.3">
      <c r="B322" s="269"/>
    </row>
    <row r="323" spans="2:2" x14ac:dyDescent="0.3">
      <c r="B323" s="269"/>
    </row>
    <row r="324" spans="2:2" x14ac:dyDescent="0.3">
      <c r="B324" s="269"/>
    </row>
    <row r="325" spans="2:2" x14ac:dyDescent="0.3">
      <c r="B325" s="269"/>
    </row>
    <row r="326" spans="2:2" x14ac:dyDescent="0.3">
      <c r="B326" s="269"/>
    </row>
    <row r="327" spans="2:2" x14ac:dyDescent="0.3">
      <c r="B327" s="269"/>
    </row>
    <row r="328" spans="2:2" x14ac:dyDescent="0.3">
      <c r="B328" s="269"/>
    </row>
    <row r="329" spans="2:2" x14ac:dyDescent="0.3">
      <c r="B329" s="269"/>
    </row>
    <row r="330" spans="2:2" x14ac:dyDescent="0.3">
      <c r="B330" s="269"/>
    </row>
    <row r="342" spans="2:2" x14ac:dyDescent="0.3">
      <c r="B342" s="269"/>
    </row>
    <row r="343" spans="2:2" x14ac:dyDescent="0.3">
      <c r="B343" s="269"/>
    </row>
    <row r="344" spans="2:2" x14ac:dyDescent="0.3">
      <c r="B344" s="269"/>
    </row>
    <row r="345" spans="2:2" x14ac:dyDescent="0.3">
      <c r="B345" s="269"/>
    </row>
    <row r="346" spans="2:2" x14ac:dyDescent="0.3">
      <c r="B346" s="269"/>
    </row>
    <row r="347" spans="2:2" x14ac:dyDescent="0.3">
      <c r="B347" s="269"/>
    </row>
    <row r="348" spans="2:2" x14ac:dyDescent="0.3">
      <c r="B348" s="269"/>
    </row>
    <row r="349" spans="2:2" x14ac:dyDescent="0.3">
      <c r="B349" s="269"/>
    </row>
    <row r="350" spans="2:2" x14ac:dyDescent="0.3">
      <c r="B350" s="269"/>
    </row>
    <row r="352" spans="2:2" x14ac:dyDescent="0.3">
      <c r="B352" s="269"/>
    </row>
    <row r="353" spans="2:2" x14ac:dyDescent="0.3">
      <c r="B353" s="269"/>
    </row>
    <row r="354" spans="2:2" x14ac:dyDescent="0.3">
      <c r="B354" s="269"/>
    </row>
    <row r="355" spans="2:2" x14ac:dyDescent="0.3">
      <c r="B355" s="269"/>
    </row>
    <row r="356" spans="2:2" x14ac:dyDescent="0.3">
      <c r="B356" s="269"/>
    </row>
    <row r="358" spans="2:2" x14ac:dyDescent="0.3">
      <c r="B358" s="269"/>
    </row>
    <row r="361" spans="2:2" x14ac:dyDescent="0.3">
      <c r="B361" s="269"/>
    </row>
    <row r="364" spans="2:2" x14ac:dyDescent="0.3">
      <c r="B364" s="269"/>
    </row>
    <row r="365" spans="2:2" x14ac:dyDescent="0.3">
      <c r="B365" s="269"/>
    </row>
    <row r="366" spans="2:2" x14ac:dyDescent="0.3">
      <c r="B366" s="269"/>
    </row>
    <row r="367" spans="2:2" x14ac:dyDescent="0.3">
      <c r="B367" s="269"/>
    </row>
    <row r="368" spans="2:2" x14ac:dyDescent="0.3">
      <c r="B368" s="269"/>
    </row>
    <row r="369" spans="2:2" x14ac:dyDescent="0.3">
      <c r="B369" s="269"/>
    </row>
    <row r="370" spans="2:2" x14ac:dyDescent="0.3">
      <c r="B370" s="269"/>
    </row>
    <row r="371" spans="2:2" x14ac:dyDescent="0.3">
      <c r="B371" s="269"/>
    </row>
    <row r="372" spans="2:2" x14ac:dyDescent="0.3">
      <c r="B372" s="269"/>
    </row>
    <row r="373" spans="2:2" x14ac:dyDescent="0.3">
      <c r="B373" s="269"/>
    </row>
    <row r="374" spans="2:2" x14ac:dyDescent="0.3">
      <c r="B374" s="269"/>
    </row>
    <row r="375" spans="2:2" x14ac:dyDescent="0.3">
      <c r="B375" s="269"/>
    </row>
    <row r="376" spans="2:2" x14ac:dyDescent="0.3">
      <c r="B376" s="269"/>
    </row>
    <row r="377" spans="2:2" x14ac:dyDescent="0.3">
      <c r="B377" s="269"/>
    </row>
    <row r="378" spans="2:2" x14ac:dyDescent="0.3">
      <c r="B378" s="269"/>
    </row>
    <row r="379" spans="2:2" x14ac:dyDescent="0.3">
      <c r="B379" s="269"/>
    </row>
    <row r="380" spans="2:2" x14ac:dyDescent="0.3">
      <c r="B380" s="269"/>
    </row>
    <row r="381" spans="2:2" x14ac:dyDescent="0.3">
      <c r="B381" s="269"/>
    </row>
    <row r="382" spans="2:2" x14ac:dyDescent="0.3">
      <c r="B382" s="269"/>
    </row>
    <row r="386" spans="2:2" x14ac:dyDescent="0.3">
      <c r="B386" s="268"/>
    </row>
    <row r="403" spans="2:2" x14ac:dyDescent="0.3">
      <c r="B403" s="267"/>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ageMargins left="0.70866141732283472" right="0.70866141732283472" top="0.74803149606299213" bottom="0.74803149606299213" header="0.31496062992125984" footer="0.31496062992125984"/>
  <pageSetup paperSize="9" scale="49" orientation="landscape" r:id="rId1"/>
  <headerFooter>
    <oddHeader>&amp;R&amp;G</oddHeader>
    <oddFooter>&amp;R_x000D_&amp;1#&amp;"Calibri"&amp;10&amp;K0078D7 Classification : Internal</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L31"/>
  <sheetViews>
    <sheetView view="pageBreakPreview" zoomScaleNormal="100" zoomScaleSheetLayoutView="100" workbookViewId="0">
      <selection activeCell="R25" sqref="R25"/>
    </sheetView>
  </sheetViews>
  <sheetFormatPr defaultRowHeight="13.2" x14ac:dyDescent="0.25"/>
  <cols>
    <col min="1" max="1" width="0.44140625" customWidth="1"/>
    <col min="2" max="2" width="21.33203125" customWidth="1"/>
    <col min="3" max="3" width="10.21875" customWidth="1"/>
    <col min="4" max="4" width="3.5546875" customWidth="1"/>
    <col min="5" max="5" width="11.109375" customWidth="1"/>
    <col min="6" max="6" width="1" customWidth="1"/>
    <col min="7" max="7" width="0.33203125" customWidth="1"/>
    <col min="8" max="8" width="4.44140625" customWidth="1"/>
    <col min="9" max="9" width="15.77734375" customWidth="1"/>
    <col min="10" max="10" width="0.44140625" customWidth="1"/>
    <col min="11" max="11" width="14.21875" customWidth="1"/>
    <col min="12" max="12" width="0.109375" customWidth="1"/>
    <col min="13" max="13" width="0.44140625" customWidth="1"/>
  </cols>
  <sheetData>
    <row r="1" spans="2:12" s="1" customFormat="1" ht="5.25" customHeight="1" x14ac:dyDescent="0.15"/>
    <row r="2" spans="2:12" s="1" customFormat="1" ht="3.75" customHeight="1" x14ac:dyDescent="0.15">
      <c r="B2" s="69"/>
    </row>
    <row r="3" spans="2:12" s="1" customFormat="1" ht="22.95" customHeight="1" x14ac:dyDescent="0.15">
      <c r="B3" s="69"/>
      <c r="D3" s="74" t="s">
        <v>938</v>
      </c>
      <c r="E3" s="74"/>
      <c r="F3" s="74"/>
      <c r="G3" s="74"/>
      <c r="H3" s="74"/>
      <c r="I3" s="74"/>
      <c r="J3" s="74"/>
      <c r="K3" s="74"/>
      <c r="L3" s="74"/>
    </row>
    <row r="4" spans="2:12" s="1" customFormat="1" ht="11.1" customHeight="1" x14ac:dyDescent="0.15">
      <c r="B4" s="69"/>
    </row>
    <row r="5" spans="2:12" s="1" customFormat="1" ht="3.75" customHeight="1" x14ac:dyDescent="0.15"/>
    <row r="6" spans="2:12" s="1" customFormat="1" ht="33" customHeight="1" x14ac:dyDescent="0.15">
      <c r="B6" s="70" t="s">
        <v>939</v>
      </c>
      <c r="C6" s="70"/>
      <c r="D6" s="70"/>
      <c r="E6" s="70"/>
      <c r="F6" s="70"/>
      <c r="G6" s="70"/>
      <c r="H6" s="70"/>
      <c r="I6" s="70"/>
      <c r="J6" s="70"/>
      <c r="K6" s="70"/>
    </row>
    <row r="7" spans="2:12" s="1" customFormat="1" ht="10.65" customHeight="1" x14ac:dyDescent="0.15"/>
    <row r="8" spans="2:12" s="1" customFormat="1" ht="19.2" customHeight="1" x14ac:dyDescent="0.15">
      <c r="B8" s="71" t="s">
        <v>940</v>
      </c>
      <c r="C8" s="71"/>
      <c r="D8" s="71"/>
      <c r="E8" s="71"/>
      <c r="F8" s="71"/>
      <c r="G8" s="71"/>
      <c r="H8" s="71"/>
      <c r="I8" s="71"/>
      <c r="J8" s="71"/>
      <c r="K8" s="71"/>
      <c r="L8" s="71"/>
    </row>
    <row r="9" spans="2:12" s="1" customFormat="1" ht="2.7" customHeight="1" x14ac:dyDescent="0.15"/>
    <row r="10" spans="2:12" s="1" customFormat="1" ht="3.75" customHeight="1" x14ac:dyDescent="0.15">
      <c r="B10" s="75" t="s">
        <v>940</v>
      </c>
    </row>
    <row r="11" spans="2:12" s="1" customFormat="1" ht="21.3" customHeight="1" x14ac:dyDescent="0.15">
      <c r="B11" s="75"/>
      <c r="C11" s="72">
        <v>46022</v>
      </c>
      <c r="D11" s="72"/>
    </row>
    <row r="12" spans="2:12" s="1" customFormat="1" ht="4.2" customHeight="1" x14ac:dyDescent="0.15">
      <c r="B12" s="75"/>
    </row>
    <row r="13" spans="2:12" s="1" customFormat="1" ht="6.9" customHeight="1" x14ac:dyDescent="0.15"/>
    <row r="14" spans="2:12" s="1" customFormat="1" ht="19.2" customHeight="1" x14ac:dyDescent="0.15">
      <c r="B14" s="71" t="s">
        <v>941</v>
      </c>
      <c r="C14" s="71"/>
      <c r="D14" s="71"/>
      <c r="E14" s="71"/>
      <c r="F14" s="71"/>
      <c r="G14" s="71"/>
      <c r="H14" s="71"/>
      <c r="I14" s="71"/>
      <c r="J14" s="71"/>
      <c r="K14" s="71"/>
      <c r="L14" s="71"/>
    </row>
    <row r="15" spans="2:12" s="1" customFormat="1" ht="12.75" customHeight="1" x14ac:dyDescent="0.15"/>
    <row r="16" spans="2:12" s="1" customFormat="1" ht="17.55" customHeight="1" x14ac:dyDescent="0.15">
      <c r="B16" s="76" t="s">
        <v>920</v>
      </c>
      <c r="C16" s="76"/>
      <c r="D16" s="66"/>
      <c r="E16" s="66"/>
      <c r="F16" s="66"/>
      <c r="G16" s="66"/>
      <c r="H16" s="66"/>
      <c r="I16" s="66"/>
      <c r="J16" s="66"/>
      <c r="K16" s="66"/>
    </row>
    <row r="17" spans="2:11" s="1" customFormat="1" ht="14.85" customHeight="1" x14ac:dyDescent="0.15">
      <c r="B17" s="73" t="s">
        <v>921</v>
      </c>
      <c r="C17" s="73"/>
      <c r="D17" s="73" t="s">
        <v>922</v>
      </c>
      <c r="E17" s="73"/>
      <c r="F17" s="73"/>
      <c r="G17" s="73" t="s">
        <v>923</v>
      </c>
      <c r="H17" s="73"/>
      <c r="I17" s="73"/>
      <c r="J17" s="73"/>
      <c r="K17" s="73"/>
    </row>
    <row r="18" spans="2:11" s="1" customFormat="1" ht="14.4" customHeight="1" x14ac:dyDescent="0.15"/>
    <row r="19" spans="2:11" s="1" customFormat="1" ht="16.5" customHeight="1" x14ac:dyDescent="0.15">
      <c r="B19" s="68" t="s">
        <v>924</v>
      </c>
      <c r="C19" s="68"/>
      <c r="D19" s="68"/>
      <c r="E19" s="68"/>
      <c r="F19" s="66"/>
      <c r="G19" s="66"/>
      <c r="H19" s="66"/>
      <c r="I19" s="66"/>
      <c r="J19" s="67"/>
      <c r="K19" s="67"/>
    </row>
    <row r="20" spans="2:11" s="1" customFormat="1" ht="14.85" customHeight="1" x14ac:dyDescent="0.15">
      <c r="B20" s="65" t="s">
        <v>925</v>
      </c>
      <c r="C20" s="65"/>
      <c r="D20" s="65" t="s">
        <v>926</v>
      </c>
      <c r="E20" s="65"/>
      <c r="F20" s="65"/>
      <c r="G20" s="65" t="s">
        <v>927</v>
      </c>
      <c r="H20" s="65"/>
      <c r="I20" s="65"/>
      <c r="J20" s="65"/>
      <c r="K20" s="65"/>
    </row>
    <row r="21" spans="2:11" s="1" customFormat="1" ht="14.4" customHeight="1" x14ac:dyDescent="0.15"/>
    <row r="22" spans="2:11" s="1" customFormat="1" ht="16.5" customHeight="1" x14ac:dyDescent="0.15">
      <c r="B22" s="68" t="s">
        <v>928</v>
      </c>
      <c r="C22" s="68"/>
      <c r="D22" s="68"/>
      <c r="E22" s="68"/>
      <c r="F22" s="68"/>
      <c r="G22" s="68"/>
      <c r="H22" s="66"/>
      <c r="I22" s="66"/>
      <c r="J22" s="66"/>
      <c r="K22" s="6"/>
    </row>
    <row r="23" spans="2:11" s="1" customFormat="1" ht="14.85" customHeight="1" x14ac:dyDescent="0.15">
      <c r="B23" s="65" t="s">
        <v>929</v>
      </c>
      <c r="C23" s="65"/>
      <c r="D23" s="65" t="s">
        <v>930</v>
      </c>
      <c r="E23" s="65"/>
      <c r="F23" s="65"/>
      <c r="G23" s="65" t="s">
        <v>931</v>
      </c>
      <c r="H23" s="65"/>
      <c r="I23" s="65"/>
      <c r="J23" s="65"/>
      <c r="K23" s="65"/>
    </row>
    <row r="24" spans="2:11" s="1" customFormat="1" ht="13.35" customHeight="1" x14ac:dyDescent="0.15"/>
    <row r="25" spans="2:11" s="1" customFormat="1" ht="14.85" customHeight="1" x14ac:dyDescent="0.15">
      <c r="B25" s="68" t="s">
        <v>932</v>
      </c>
      <c r="C25" s="68"/>
      <c r="D25" s="67"/>
      <c r="E25" s="67"/>
      <c r="F25" s="67"/>
      <c r="G25" s="67"/>
      <c r="H25" s="67"/>
      <c r="I25" s="67"/>
      <c r="J25" s="67"/>
      <c r="K25" s="67"/>
    </row>
    <row r="26" spans="2:11" s="1" customFormat="1" ht="14.85" customHeight="1" x14ac:dyDescent="0.15">
      <c r="B26" s="65" t="s">
        <v>933</v>
      </c>
      <c r="C26" s="65"/>
      <c r="D26" s="64"/>
      <c r="E26" s="64"/>
      <c r="F26" s="64"/>
      <c r="G26" s="64"/>
      <c r="H26" s="64"/>
      <c r="I26" s="64"/>
      <c r="J26" s="64"/>
      <c r="K26" s="64"/>
    </row>
    <row r="27" spans="2:11" s="1" customFormat="1" ht="11.1" customHeight="1" x14ac:dyDescent="0.15"/>
    <row r="28" spans="2:11" s="1" customFormat="1" ht="14.85" customHeight="1" x14ac:dyDescent="0.15">
      <c r="B28" s="68" t="s">
        <v>934</v>
      </c>
      <c r="C28" s="68"/>
      <c r="D28" s="68"/>
      <c r="E28" s="68"/>
      <c r="F28" s="68"/>
      <c r="G28" s="68"/>
      <c r="H28" s="68"/>
      <c r="I28" s="68"/>
      <c r="J28" s="68"/>
      <c r="K28" s="68"/>
    </row>
    <row r="29" spans="2:11" s="1" customFormat="1" ht="14.85" customHeight="1" x14ac:dyDescent="0.15">
      <c r="B29" s="65" t="s">
        <v>935</v>
      </c>
      <c r="C29" s="65"/>
      <c r="D29" s="65"/>
      <c r="E29" s="65"/>
      <c r="F29" s="65"/>
      <c r="G29" s="65"/>
      <c r="H29" s="65"/>
      <c r="I29" s="65"/>
      <c r="J29" s="65"/>
      <c r="K29" s="65"/>
    </row>
    <row r="30" spans="2:11" s="1" customFormat="1" ht="14.85" customHeight="1" x14ac:dyDescent="0.15">
      <c r="B30" s="65" t="s">
        <v>936</v>
      </c>
      <c r="C30" s="65"/>
      <c r="D30" s="65"/>
      <c r="E30" s="65"/>
      <c r="F30" s="65"/>
      <c r="G30" s="65"/>
      <c r="H30" s="65"/>
      <c r="I30" s="65"/>
      <c r="J30" s="65"/>
      <c r="K30" s="65"/>
    </row>
    <row r="31" spans="2:11" s="1" customFormat="1" ht="14.85" customHeight="1" x14ac:dyDescent="0.15">
      <c r="B31" s="65" t="s">
        <v>937</v>
      </c>
      <c r="C31" s="65"/>
      <c r="D31" s="65"/>
      <c r="E31" s="65"/>
      <c r="F31" s="65"/>
      <c r="G31" s="65"/>
      <c r="H31" s="65"/>
      <c r="I31" s="65"/>
      <c r="J31" s="65"/>
      <c r="K31" s="65"/>
    </row>
  </sheetData>
  <mergeCells count="34">
    <mergeCell ref="B10:B12"/>
    <mergeCell ref="B14:L14"/>
    <mergeCell ref="B16:C16"/>
    <mergeCell ref="B17:C17"/>
    <mergeCell ref="B19:E19"/>
    <mergeCell ref="G17:K17"/>
    <mergeCell ref="J19:K19"/>
    <mergeCell ref="B2:B4"/>
    <mergeCell ref="B20:C20"/>
    <mergeCell ref="B22:G22"/>
    <mergeCell ref="B23:C23"/>
    <mergeCell ref="B25:C25"/>
    <mergeCell ref="B6:K6"/>
    <mergeCell ref="B8:L8"/>
    <mergeCell ref="C11:D11"/>
    <mergeCell ref="D16:F16"/>
    <mergeCell ref="D17:F17"/>
    <mergeCell ref="D20:F20"/>
    <mergeCell ref="D23:F23"/>
    <mergeCell ref="D25:H25"/>
    <mergeCell ref="D3:L3"/>
    <mergeCell ref="F19:I19"/>
    <mergeCell ref="G16:K16"/>
    <mergeCell ref="B26:C26"/>
    <mergeCell ref="B28:K28"/>
    <mergeCell ref="B29:K29"/>
    <mergeCell ref="B30:K30"/>
    <mergeCell ref="B31:K31"/>
    <mergeCell ref="D26:H26"/>
    <mergeCell ref="G20:K20"/>
    <mergeCell ref="G23:K23"/>
    <mergeCell ref="H22:J22"/>
    <mergeCell ref="I25:K25"/>
    <mergeCell ref="I26:K26"/>
  </mergeCells>
  <pageMargins left="0.7" right="0.7" top="0.75" bottom="0.75" header="0.3" footer="0.3"/>
  <pageSetup paperSize="9" orientation="portrait" r:id="rId1"/>
  <headerFooter alignWithMargins="0">
    <oddFooter>&amp;R_x000D_&amp;1#&amp;"Aptos"&amp;10&amp;K0078D7 Classification : Internal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Q27"/>
  <sheetViews>
    <sheetView view="pageBreakPreview" zoomScaleNormal="100" zoomScaleSheetLayoutView="100" workbookViewId="0">
      <selection activeCell="C5" sqref="C5:K5"/>
    </sheetView>
  </sheetViews>
  <sheetFormatPr defaultRowHeight="13.2" x14ac:dyDescent="0.25"/>
  <cols>
    <col min="1" max="1" width="0.44140625" customWidth="1"/>
    <col min="2" max="2" width="0.109375" customWidth="1"/>
    <col min="3" max="3" width="9.109375" customWidth="1"/>
    <col min="4" max="4" width="11" customWidth="1"/>
    <col min="5" max="5" width="15.44140625" customWidth="1"/>
    <col min="6" max="6" width="3.6640625" customWidth="1"/>
    <col min="7" max="7" width="4.6640625" customWidth="1"/>
    <col min="8" max="8" width="10.109375" customWidth="1"/>
    <col min="9" max="9" width="8.21875" customWidth="1"/>
    <col min="10" max="10" width="7.5546875" customWidth="1"/>
    <col min="11" max="11" width="8.5546875" customWidth="1"/>
    <col min="12" max="12" width="9.6640625" customWidth="1"/>
    <col min="13" max="13" width="13" customWidth="1"/>
    <col min="14" max="14" width="12.44140625" customWidth="1"/>
    <col min="15" max="15" width="12.5546875" customWidth="1"/>
    <col min="16" max="17" width="0.109375" customWidth="1"/>
  </cols>
  <sheetData>
    <row r="1" spans="2:17" s="1" customFormat="1" ht="9" customHeight="1" x14ac:dyDescent="0.15"/>
    <row r="2" spans="2:17" s="1" customFormat="1" ht="22.95" customHeight="1" x14ac:dyDescent="0.15">
      <c r="B2" s="69"/>
      <c r="C2" s="69"/>
      <c r="D2" s="69"/>
      <c r="E2" s="74" t="s">
        <v>938</v>
      </c>
      <c r="F2" s="74"/>
      <c r="G2" s="74"/>
      <c r="H2" s="74"/>
      <c r="I2" s="74"/>
      <c r="J2" s="74"/>
    </row>
    <row r="3" spans="2:17" s="1" customFormat="1" ht="14.85" customHeight="1" x14ac:dyDescent="0.15">
      <c r="B3" s="69"/>
      <c r="C3" s="69"/>
      <c r="D3" s="69"/>
    </row>
    <row r="4" spans="2:17" s="1" customFormat="1" ht="2.7" customHeight="1" x14ac:dyDescent="0.15"/>
    <row r="5" spans="2:17" s="1" customFormat="1" ht="33" customHeight="1" x14ac:dyDescent="0.15">
      <c r="C5" s="70" t="s">
        <v>981</v>
      </c>
      <c r="D5" s="70"/>
      <c r="E5" s="70"/>
      <c r="F5" s="70"/>
      <c r="G5" s="70"/>
      <c r="H5" s="70"/>
      <c r="I5" s="70"/>
      <c r="J5" s="70"/>
      <c r="K5" s="70"/>
    </row>
    <row r="6" spans="2:17" s="1" customFormat="1" ht="5.25" customHeight="1" x14ac:dyDescent="0.15"/>
    <row r="7" spans="2:17" s="1" customFormat="1" ht="19.2" customHeight="1" x14ac:dyDescent="0.15">
      <c r="C7" s="71" t="s">
        <v>982</v>
      </c>
      <c r="D7" s="71"/>
      <c r="E7" s="71"/>
      <c r="F7" s="71"/>
      <c r="G7" s="71"/>
      <c r="H7" s="71"/>
      <c r="I7" s="71"/>
      <c r="J7" s="71"/>
      <c r="K7" s="71"/>
      <c r="L7" s="71"/>
      <c r="M7" s="71"/>
      <c r="N7" s="71"/>
      <c r="O7" s="71"/>
      <c r="P7" s="71"/>
      <c r="Q7" s="71"/>
    </row>
    <row r="8" spans="2:17" s="1" customFormat="1" ht="4.2" customHeight="1" x14ac:dyDescent="0.15"/>
    <row r="9" spans="2:17" s="1" customFormat="1" ht="33.6" customHeight="1" x14ac:dyDescent="0.15">
      <c r="C9" s="10" t="s">
        <v>942</v>
      </c>
      <c r="D9" s="10" t="s">
        <v>943</v>
      </c>
      <c r="E9" s="10" t="s">
        <v>944</v>
      </c>
      <c r="F9" s="77" t="s">
        <v>945</v>
      </c>
      <c r="G9" s="77"/>
      <c r="H9" s="11" t="s">
        <v>946</v>
      </c>
      <c r="I9" s="10" t="s">
        <v>947</v>
      </c>
      <c r="J9" s="11" t="s">
        <v>948</v>
      </c>
      <c r="K9" s="10" t="s">
        <v>949</v>
      </c>
      <c r="L9" s="11" t="s">
        <v>950</v>
      </c>
      <c r="M9" s="11" t="s">
        <v>951</v>
      </c>
      <c r="N9" s="11" t="s">
        <v>952</v>
      </c>
      <c r="O9" s="11" t="s">
        <v>973</v>
      </c>
    </row>
    <row r="10" spans="2:17" s="1" customFormat="1" ht="11.1" customHeight="1" x14ac:dyDescent="0.15">
      <c r="C10" s="12" t="s">
        <v>953</v>
      </c>
      <c r="D10" s="12" t="s">
        <v>954</v>
      </c>
      <c r="E10" s="13">
        <v>2500000000</v>
      </c>
      <c r="F10" s="83">
        <v>43521</v>
      </c>
      <c r="G10" s="83"/>
      <c r="H10" s="14">
        <v>46078</v>
      </c>
      <c r="I10" s="12" t="s">
        <v>1</v>
      </c>
      <c r="J10" s="12" t="s">
        <v>955</v>
      </c>
      <c r="K10" s="15">
        <v>5.0000000000000001E-3</v>
      </c>
      <c r="L10" s="12" t="s">
        <v>956</v>
      </c>
      <c r="M10" s="12" t="s">
        <v>957</v>
      </c>
      <c r="N10" s="16">
        <v>0.153424657534247</v>
      </c>
      <c r="O10" s="12" t="s">
        <v>974</v>
      </c>
    </row>
    <row r="11" spans="2:17" s="1" customFormat="1" ht="11.1" customHeight="1" x14ac:dyDescent="0.15">
      <c r="C11" s="12" t="s">
        <v>958</v>
      </c>
      <c r="D11" s="12" t="s">
        <v>959</v>
      </c>
      <c r="E11" s="13">
        <v>2500000000</v>
      </c>
      <c r="F11" s="83">
        <v>43521</v>
      </c>
      <c r="G11" s="83"/>
      <c r="H11" s="14">
        <v>47174</v>
      </c>
      <c r="I11" s="12" t="s">
        <v>1</v>
      </c>
      <c r="J11" s="12" t="s">
        <v>955</v>
      </c>
      <c r="K11" s="15">
        <v>8.5000000000000006E-3</v>
      </c>
      <c r="L11" s="12" t="s">
        <v>956</v>
      </c>
      <c r="M11" s="12" t="s">
        <v>957</v>
      </c>
      <c r="N11" s="16">
        <v>3.1561643835616402</v>
      </c>
      <c r="O11" s="12" t="s">
        <v>975</v>
      </c>
    </row>
    <row r="12" spans="2:17" s="1" customFormat="1" ht="11.1" customHeight="1" x14ac:dyDescent="0.15">
      <c r="C12" s="12" t="s">
        <v>960</v>
      </c>
      <c r="D12" s="12" t="s">
        <v>961</v>
      </c>
      <c r="E12" s="13">
        <v>2500000000</v>
      </c>
      <c r="F12" s="83">
        <v>43971</v>
      </c>
      <c r="G12" s="83"/>
      <c r="H12" s="14">
        <v>46527</v>
      </c>
      <c r="I12" s="12" t="s">
        <v>1</v>
      </c>
      <c r="J12" s="12" t="s">
        <v>955</v>
      </c>
      <c r="K12" s="15">
        <v>1E-4</v>
      </c>
      <c r="L12" s="12" t="s">
        <v>956</v>
      </c>
      <c r="M12" s="12" t="s">
        <v>962</v>
      </c>
      <c r="N12" s="16">
        <v>1.38356164383562</v>
      </c>
      <c r="O12" s="12" t="s">
        <v>976</v>
      </c>
    </row>
    <row r="13" spans="2:17" s="1" customFormat="1" ht="11.1" customHeight="1" x14ac:dyDescent="0.15">
      <c r="C13" s="12" t="s">
        <v>963</v>
      </c>
      <c r="D13" s="12" t="s">
        <v>964</v>
      </c>
      <c r="E13" s="13">
        <v>2500000000</v>
      </c>
      <c r="F13" s="83">
        <v>43971</v>
      </c>
      <c r="G13" s="83"/>
      <c r="H13" s="14">
        <v>47623</v>
      </c>
      <c r="I13" s="12" t="s">
        <v>1</v>
      </c>
      <c r="J13" s="12" t="s">
        <v>955</v>
      </c>
      <c r="K13" s="15">
        <v>6.9999999999999999E-4</v>
      </c>
      <c r="L13" s="12" t="s">
        <v>956</v>
      </c>
      <c r="M13" s="12" t="s">
        <v>962</v>
      </c>
      <c r="N13" s="16">
        <v>4.38630136986301</v>
      </c>
      <c r="O13" s="12" t="s">
        <v>977</v>
      </c>
    </row>
    <row r="14" spans="2:17" s="1" customFormat="1" ht="11.1" customHeight="1" x14ac:dyDescent="0.15">
      <c r="C14" s="12" t="s">
        <v>965</v>
      </c>
      <c r="D14" s="12" t="s">
        <v>966</v>
      </c>
      <c r="E14" s="13">
        <v>1500000000</v>
      </c>
      <c r="F14" s="83">
        <v>44175</v>
      </c>
      <c r="G14" s="83"/>
      <c r="H14" s="14">
        <v>46731</v>
      </c>
      <c r="I14" s="12" t="s">
        <v>1</v>
      </c>
      <c r="J14" s="12" t="s">
        <v>955</v>
      </c>
      <c r="K14" s="15">
        <v>1E-4</v>
      </c>
      <c r="L14" s="12" t="s">
        <v>956</v>
      </c>
      <c r="M14" s="12" t="s">
        <v>967</v>
      </c>
      <c r="N14" s="16">
        <v>1.9424657534246601</v>
      </c>
      <c r="O14" s="12" t="s">
        <v>978</v>
      </c>
    </row>
    <row r="15" spans="2:17" s="1" customFormat="1" ht="11.1" customHeight="1" x14ac:dyDescent="0.15">
      <c r="C15" s="12" t="s">
        <v>968</v>
      </c>
      <c r="D15" s="12" t="s">
        <v>969</v>
      </c>
      <c r="E15" s="13">
        <v>2500000000</v>
      </c>
      <c r="F15" s="83">
        <v>45686</v>
      </c>
      <c r="G15" s="83"/>
      <c r="H15" s="14">
        <v>48242</v>
      </c>
      <c r="I15" s="12" t="s">
        <v>1</v>
      </c>
      <c r="J15" s="12" t="s">
        <v>955</v>
      </c>
      <c r="K15" s="15">
        <v>2.9000000000000001E-2</v>
      </c>
      <c r="L15" s="12" t="s">
        <v>956</v>
      </c>
      <c r="M15" s="12" t="s">
        <v>970</v>
      </c>
      <c r="N15" s="16">
        <v>6.0821917808219199</v>
      </c>
      <c r="O15" s="12" t="s">
        <v>979</v>
      </c>
    </row>
    <row r="16" spans="2:17" s="1" customFormat="1" ht="11.1" customHeight="1" x14ac:dyDescent="0.15">
      <c r="C16" s="12" t="s">
        <v>971</v>
      </c>
      <c r="D16" s="12" t="s">
        <v>972</v>
      </c>
      <c r="E16" s="13">
        <v>2500000000</v>
      </c>
      <c r="F16" s="83">
        <v>45686</v>
      </c>
      <c r="G16" s="83"/>
      <c r="H16" s="14">
        <v>49338</v>
      </c>
      <c r="I16" s="12" t="s">
        <v>1</v>
      </c>
      <c r="J16" s="12" t="s">
        <v>955</v>
      </c>
      <c r="K16" s="15">
        <v>3.0499999999999999E-2</v>
      </c>
      <c r="L16" s="12" t="s">
        <v>956</v>
      </c>
      <c r="M16" s="12" t="s">
        <v>970</v>
      </c>
      <c r="N16" s="16">
        <v>9.0849315068493208</v>
      </c>
      <c r="O16" s="12" t="s">
        <v>980</v>
      </c>
    </row>
    <row r="17" spans="3:16" s="1" customFormat="1" ht="11.1" customHeight="1" x14ac:dyDescent="0.15">
      <c r="C17" s="17"/>
      <c r="D17" s="18"/>
      <c r="E17" s="19">
        <v>16500000000</v>
      </c>
      <c r="F17" s="84"/>
      <c r="G17" s="84"/>
      <c r="H17" s="17"/>
      <c r="I17" s="17"/>
      <c r="J17" s="17"/>
      <c r="K17" s="17"/>
      <c r="L17" s="17"/>
      <c r="M17" s="17"/>
      <c r="N17" s="17"/>
      <c r="O17" s="17"/>
    </row>
    <row r="18" spans="3:16" s="1" customFormat="1" ht="5.85" customHeight="1" x14ac:dyDescent="0.15"/>
    <row r="19" spans="3:16" s="1" customFormat="1" ht="19.649999999999999" customHeight="1" x14ac:dyDescent="0.15">
      <c r="C19" s="71" t="s">
        <v>983</v>
      </c>
      <c r="D19" s="71"/>
      <c r="E19" s="71"/>
      <c r="F19" s="71"/>
      <c r="G19" s="71"/>
      <c r="H19" s="71"/>
      <c r="I19" s="71"/>
      <c r="J19" s="71"/>
      <c r="K19" s="71"/>
      <c r="L19" s="71"/>
      <c r="M19" s="71"/>
      <c r="N19" s="71"/>
      <c r="O19" s="71"/>
      <c r="P19" s="71"/>
    </row>
    <row r="20" spans="3:16" s="1" customFormat="1" ht="2.7" customHeight="1" x14ac:dyDescent="0.15"/>
    <row r="21" spans="3:16" s="1" customFormat="1" ht="14.85" customHeight="1" x14ac:dyDescent="0.15">
      <c r="C21" s="65" t="s">
        <v>984</v>
      </c>
      <c r="G21" s="78">
        <v>16500000000</v>
      </c>
      <c r="H21" s="78"/>
    </row>
    <row r="22" spans="3:16" s="1" customFormat="1" ht="0.45" customHeight="1" x14ac:dyDescent="0.15">
      <c r="C22" s="65"/>
      <c r="G22" s="79"/>
      <c r="H22" s="81">
        <v>1.11909090909091E-2</v>
      </c>
    </row>
    <row r="23" spans="3:16" s="1" customFormat="1" ht="14.4" customHeight="1" x14ac:dyDescent="0.15">
      <c r="C23" s="7" t="s">
        <v>985</v>
      </c>
      <c r="D23" s="7"/>
      <c r="G23" s="79"/>
      <c r="H23" s="81"/>
    </row>
    <row r="24" spans="3:16" s="1" customFormat="1" ht="1.05" customHeight="1" x14ac:dyDescent="0.15">
      <c r="C24" s="7"/>
      <c r="D24" s="7"/>
      <c r="G24" s="80"/>
      <c r="H24" s="82">
        <v>3.85031133250311</v>
      </c>
    </row>
    <row r="25" spans="3:16" s="1" customFormat="1" ht="13.8" customHeight="1" x14ac:dyDescent="0.15">
      <c r="C25" s="7" t="s">
        <v>986</v>
      </c>
      <c r="D25" s="7"/>
      <c r="G25" s="80"/>
      <c r="H25" s="82"/>
    </row>
    <row r="26" spans="3:16" s="1" customFormat="1" ht="2.1" customHeight="1" x14ac:dyDescent="0.15">
      <c r="C26" s="7"/>
      <c r="D26" s="7"/>
    </row>
    <row r="27" spans="3:16" s="1" customFormat="1" ht="15.9" customHeight="1" x14ac:dyDescent="0.15">
      <c r="C27" s="20" t="s">
        <v>987</v>
      </c>
    </row>
  </sheetData>
  <mergeCells count="20">
    <mergeCell ref="B2:D3"/>
    <mergeCell ref="C19:P19"/>
    <mergeCell ref="C21:C22"/>
    <mergeCell ref="C5:K5"/>
    <mergeCell ref="C7:Q7"/>
    <mergeCell ref="E2:J2"/>
    <mergeCell ref="F10:G10"/>
    <mergeCell ref="F11:G11"/>
    <mergeCell ref="F12:G12"/>
    <mergeCell ref="F13:G13"/>
    <mergeCell ref="F14:G14"/>
    <mergeCell ref="F15:G15"/>
    <mergeCell ref="F16:G16"/>
    <mergeCell ref="F17:G17"/>
    <mergeCell ref="F9:G9"/>
    <mergeCell ref="G21:H21"/>
    <mergeCell ref="G22:G23"/>
    <mergeCell ref="G24:G25"/>
    <mergeCell ref="H22:H23"/>
    <mergeCell ref="H24:H25"/>
  </mergeCells>
  <pageMargins left="0.7" right="0.7" top="0.75" bottom="0.75" header="0.3" footer="0.3"/>
  <pageSetup paperSize="9" orientation="landscape" r:id="rId1"/>
  <headerFooter alignWithMargins="0">
    <oddFooter>&amp;R_x000D_&amp;1#&amp;"Aptos"&amp;10&amp;K0078D7 Classification : Internal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G20"/>
  <sheetViews>
    <sheetView view="pageBreakPreview" zoomScaleNormal="100" zoomScaleSheetLayoutView="100" workbookViewId="0">
      <selection activeCell="N10" sqref="N10"/>
    </sheetView>
  </sheetViews>
  <sheetFormatPr defaultRowHeight="13.2" x14ac:dyDescent="0.25"/>
  <cols>
    <col min="1" max="1" width="0.44140625" customWidth="1"/>
    <col min="2" max="2" width="23.21875" customWidth="1"/>
    <col min="3" max="3" width="23.33203125" customWidth="1"/>
    <col min="4" max="4" width="14.5546875" customWidth="1"/>
    <col min="5" max="5" width="19.44140625" customWidth="1"/>
    <col min="6" max="6" width="4.88671875" customWidth="1"/>
    <col min="7" max="7" width="0.109375" customWidth="1"/>
    <col min="8" max="8" width="0.21875" customWidth="1"/>
  </cols>
  <sheetData>
    <row r="1" spans="2:7" s="1" customFormat="1" ht="1.05" customHeight="1" x14ac:dyDescent="0.15"/>
    <row r="2" spans="2:7" s="1" customFormat="1" ht="7.5" customHeight="1" x14ac:dyDescent="0.15">
      <c r="B2" s="69"/>
    </row>
    <row r="3" spans="2:7" s="1" customFormat="1" ht="22.95" customHeight="1" x14ac:dyDescent="0.15">
      <c r="B3" s="69"/>
      <c r="C3" s="74" t="s">
        <v>938</v>
      </c>
      <c r="D3" s="74"/>
      <c r="E3" s="74"/>
      <c r="F3" s="74"/>
      <c r="G3" s="74"/>
    </row>
    <row r="4" spans="2:7" s="1" customFormat="1" ht="7.5" customHeight="1" x14ac:dyDescent="0.15">
      <c r="B4" s="69"/>
    </row>
    <row r="5" spans="2:7" s="1" customFormat="1" ht="4.2" customHeight="1" x14ac:dyDescent="0.15"/>
    <row r="6" spans="2:7" s="1" customFormat="1" ht="33" customHeight="1" x14ac:dyDescent="0.15">
      <c r="B6" s="70" t="s">
        <v>1004</v>
      </c>
      <c r="C6" s="70"/>
      <c r="D6" s="70"/>
      <c r="E6" s="70"/>
      <c r="F6" s="70"/>
    </row>
    <row r="7" spans="2:7" s="1" customFormat="1" ht="9.6" customHeight="1" x14ac:dyDescent="0.15"/>
    <row r="8" spans="2:7" s="1" customFormat="1" ht="19.2" customHeight="1" x14ac:dyDescent="0.15">
      <c r="B8" s="85" t="s">
        <v>1005</v>
      </c>
      <c r="C8" s="85"/>
      <c r="D8" s="85"/>
      <c r="E8" s="85"/>
      <c r="F8" s="85"/>
    </row>
    <row r="9" spans="2:7" s="1" customFormat="1" ht="12.75" customHeight="1" x14ac:dyDescent="0.15"/>
    <row r="10" spans="2:7" s="1" customFormat="1" ht="15.9" customHeight="1" x14ac:dyDescent="0.15">
      <c r="B10" s="5" t="s">
        <v>988</v>
      </c>
      <c r="C10" s="21" t="s">
        <v>989</v>
      </c>
      <c r="D10" s="21" t="s">
        <v>990</v>
      </c>
      <c r="E10" s="21" t="s">
        <v>991</v>
      </c>
    </row>
    <row r="11" spans="2:7" s="1" customFormat="1" ht="14.85" customHeight="1" x14ac:dyDescent="0.15">
      <c r="B11" s="7" t="s">
        <v>992</v>
      </c>
      <c r="C11" s="22" t="s">
        <v>993</v>
      </c>
      <c r="D11" s="22" t="s">
        <v>994</v>
      </c>
      <c r="E11" s="22" t="s">
        <v>995</v>
      </c>
    </row>
    <row r="12" spans="2:7" s="1" customFormat="1" ht="14.85" customHeight="1" x14ac:dyDescent="0.15">
      <c r="B12" s="7" t="s">
        <v>996</v>
      </c>
      <c r="C12" s="22" t="s">
        <v>997</v>
      </c>
      <c r="D12" s="22" t="s">
        <v>994</v>
      </c>
      <c r="E12" s="22" t="s">
        <v>998</v>
      </c>
    </row>
    <row r="13" spans="2:7" s="1" customFormat="1" ht="14.85" customHeight="1" x14ac:dyDescent="0.15">
      <c r="B13" s="7" t="s">
        <v>999</v>
      </c>
      <c r="C13" s="22" t="s">
        <v>1000</v>
      </c>
      <c r="D13" s="22" t="s">
        <v>994</v>
      </c>
      <c r="E13" s="22" t="s">
        <v>1001</v>
      </c>
    </row>
    <row r="14" spans="2:7" s="1" customFormat="1" ht="28.8" customHeight="1" x14ac:dyDescent="0.15"/>
    <row r="15" spans="2:7" s="1" customFormat="1" ht="19.2" customHeight="1" x14ac:dyDescent="0.15">
      <c r="B15" s="85" t="s">
        <v>1006</v>
      </c>
      <c r="C15" s="85"/>
      <c r="D15" s="85"/>
      <c r="E15" s="85"/>
      <c r="F15" s="85"/>
    </row>
    <row r="16" spans="2:7" s="1" customFormat="1" ht="15.9" customHeight="1" x14ac:dyDescent="0.15"/>
    <row r="17" spans="2:4" s="1" customFormat="1" ht="15.9" customHeight="1" x14ac:dyDescent="0.15">
      <c r="B17" s="5" t="s">
        <v>988</v>
      </c>
      <c r="C17" s="21" t="s">
        <v>989</v>
      </c>
      <c r="D17" s="21" t="s">
        <v>990</v>
      </c>
    </row>
    <row r="18" spans="2:4" s="1" customFormat="1" ht="14.85" customHeight="1" x14ac:dyDescent="0.15">
      <c r="B18" s="7" t="s">
        <v>992</v>
      </c>
      <c r="C18" s="22" t="s">
        <v>1002</v>
      </c>
      <c r="D18" s="22"/>
    </row>
    <row r="19" spans="2:4" s="1" customFormat="1" ht="14.85" customHeight="1" x14ac:dyDescent="0.15">
      <c r="B19" s="7" t="s">
        <v>996</v>
      </c>
      <c r="C19" s="22" t="s">
        <v>1003</v>
      </c>
      <c r="D19" s="22" t="s">
        <v>994</v>
      </c>
    </row>
    <row r="20" spans="2:4" s="1" customFormat="1" ht="14.85" customHeight="1" x14ac:dyDescent="0.15">
      <c r="B20" s="7" t="s">
        <v>999</v>
      </c>
      <c r="C20" s="22" t="s">
        <v>1002</v>
      </c>
      <c r="D20" s="22"/>
    </row>
  </sheetData>
  <mergeCells count="5">
    <mergeCell ref="B15:F15"/>
    <mergeCell ref="B2:B4"/>
    <mergeCell ref="B6:F6"/>
    <mergeCell ref="B8:F8"/>
    <mergeCell ref="C3:G3"/>
  </mergeCells>
  <pageMargins left="0.7" right="0.7" top="0.75" bottom="0.75" header="0.3" footer="0.3"/>
  <pageSetup paperSize="9" orientation="portrait" r:id="rId1"/>
  <headerFooter alignWithMargins="0">
    <oddFooter>&amp;R_x000D_&amp;1#&amp;"Aptos"&amp;10&amp;K0078D7 Classification : Internal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D57"/>
  <sheetViews>
    <sheetView view="pageBreakPreview" zoomScale="60" zoomScaleNormal="100" workbookViewId="0">
      <selection activeCell="N10" sqref="N10"/>
    </sheetView>
  </sheetViews>
  <sheetFormatPr defaultRowHeight="13.2" x14ac:dyDescent="0.25"/>
  <cols>
    <col min="1" max="1" width="0.6640625" customWidth="1"/>
    <col min="2" max="2" width="69.33203125" customWidth="1"/>
    <col min="3" max="3" width="18.109375" customWidth="1"/>
    <col min="4" max="4" width="5.88671875" customWidth="1"/>
  </cols>
  <sheetData>
    <row r="1" spans="2:4" s="1" customFormat="1" ht="9" customHeight="1" x14ac:dyDescent="0.15">
      <c r="B1" s="69"/>
    </row>
    <row r="2" spans="2:4" s="1" customFormat="1" ht="22.95" customHeight="1" x14ac:dyDescent="0.15">
      <c r="B2" s="69"/>
      <c r="C2" s="8" t="s">
        <v>938</v>
      </c>
    </row>
    <row r="3" spans="2:4" s="1" customFormat="1" ht="5.85" customHeight="1" x14ac:dyDescent="0.15">
      <c r="B3" s="69"/>
      <c r="C3" s="86"/>
    </row>
    <row r="4" spans="2:4" s="1" customFormat="1" ht="11.1" customHeight="1" x14ac:dyDescent="0.15">
      <c r="C4" s="86"/>
    </row>
    <row r="5" spans="2:4" s="1" customFormat="1" ht="33" customHeight="1" x14ac:dyDescent="0.15">
      <c r="B5" s="70" t="s">
        <v>1062</v>
      </c>
      <c r="C5" s="70"/>
    </row>
    <row r="6" spans="2:4" s="1" customFormat="1" ht="14.4" customHeight="1" x14ac:dyDescent="0.15">
      <c r="B6" s="7" t="s">
        <v>1063</v>
      </c>
    </row>
    <row r="7" spans="2:4" s="1" customFormat="1" ht="2.1" customHeight="1" x14ac:dyDescent="0.15"/>
    <row r="8" spans="2:4" s="1" customFormat="1" ht="19.2" customHeight="1" x14ac:dyDescent="0.15">
      <c r="B8" s="71" t="s">
        <v>1064</v>
      </c>
      <c r="C8" s="71"/>
    </row>
    <row r="9" spans="2:4" s="1" customFormat="1" ht="5.25" customHeight="1" x14ac:dyDescent="0.15"/>
    <row r="10" spans="2:4" s="1" customFormat="1" ht="21.3" customHeight="1" x14ac:dyDescent="0.25">
      <c r="B10" s="23" t="s">
        <v>1007</v>
      </c>
      <c r="C10" s="24">
        <v>16500000000</v>
      </c>
      <c r="D10" s="25" t="s">
        <v>1008</v>
      </c>
    </row>
    <row r="11" spans="2:4" s="1" customFormat="1" ht="21.3" customHeight="1" x14ac:dyDescent="0.25">
      <c r="B11" s="23" t="s">
        <v>1009</v>
      </c>
      <c r="C11" s="24">
        <v>21396887872.620499</v>
      </c>
      <c r="D11" s="25" t="s">
        <v>1010</v>
      </c>
    </row>
    <row r="12" spans="2:4" s="1" customFormat="1" ht="21.3" customHeight="1" x14ac:dyDescent="0.25">
      <c r="B12" s="23" t="s">
        <v>1011</v>
      </c>
      <c r="C12" s="24">
        <v>191500000</v>
      </c>
      <c r="D12" s="25" t="s">
        <v>1012</v>
      </c>
    </row>
    <row r="13" spans="2:4" s="1" customFormat="1" ht="21.3" customHeight="1" x14ac:dyDescent="0.25">
      <c r="B13" s="23" t="s">
        <v>1013</v>
      </c>
      <c r="C13" s="24">
        <v>907348630.95000005</v>
      </c>
      <c r="D13" s="25" t="s">
        <v>1014</v>
      </c>
    </row>
    <row r="14" spans="2:4" s="1" customFormat="1" ht="21.3" customHeight="1" x14ac:dyDescent="0.25">
      <c r="B14" s="23" t="s">
        <v>1015</v>
      </c>
      <c r="C14" s="26">
        <v>0.36337796991336202</v>
      </c>
      <c r="D14" s="27"/>
    </row>
    <row r="15" spans="2:4" s="1" customFormat="1" ht="5.25" customHeight="1" x14ac:dyDescent="0.15"/>
    <row r="16" spans="2:4" s="1" customFormat="1" ht="19.2" customHeight="1" x14ac:dyDescent="0.15">
      <c r="B16" s="71" t="s">
        <v>1065</v>
      </c>
      <c r="C16" s="71"/>
    </row>
    <row r="17" spans="2:4" s="1" customFormat="1" ht="5.25" customHeight="1" x14ac:dyDescent="0.15"/>
    <row r="18" spans="2:4" s="1" customFormat="1" ht="21.3" customHeight="1" x14ac:dyDescent="0.25">
      <c r="B18" s="23" t="s">
        <v>1016</v>
      </c>
      <c r="C18" s="24">
        <v>17481793495.640701</v>
      </c>
      <c r="D18" s="25" t="s">
        <v>1017</v>
      </c>
    </row>
    <row r="19" spans="2:4" s="1" customFormat="1" ht="21.3" customHeight="1" x14ac:dyDescent="0.25">
      <c r="B19" s="23" t="s">
        <v>1018</v>
      </c>
      <c r="C19" s="26">
        <v>1.05950263609943</v>
      </c>
      <c r="D19" s="28" t="s">
        <v>1019</v>
      </c>
    </row>
    <row r="20" spans="2:4" s="1" customFormat="1" ht="21.3" customHeight="1" x14ac:dyDescent="0.25">
      <c r="B20" s="2" t="s">
        <v>1020</v>
      </c>
      <c r="C20" s="29" t="s">
        <v>1021</v>
      </c>
      <c r="D20" s="30" t="s">
        <v>1022</v>
      </c>
    </row>
    <row r="21" spans="2:4" s="1" customFormat="1" ht="5.25" customHeight="1" x14ac:dyDescent="0.15"/>
    <row r="22" spans="2:4" s="1" customFormat="1" ht="19.2" customHeight="1" x14ac:dyDescent="0.15">
      <c r="B22" s="71" t="s">
        <v>1066</v>
      </c>
      <c r="C22" s="71"/>
    </row>
    <row r="23" spans="2:4" s="1" customFormat="1" ht="5.25" customHeight="1" x14ac:dyDescent="0.15"/>
    <row r="24" spans="2:4" s="1" customFormat="1" ht="21.3" customHeight="1" x14ac:dyDescent="0.25">
      <c r="B24" s="23" t="s">
        <v>1023</v>
      </c>
      <c r="C24" s="24">
        <v>191153695.136796</v>
      </c>
      <c r="D24" s="25" t="s">
        <v>1024</v>
      </c>
    </row>
    <row r="25" spans="2:4" s="1" customFormat="1" ht="21.3" customHeight="1" x14ac:dyDescent="0.25">
      <c r="B25" s="23" t="s">
        <v>1025</v>
      </c>
      <c r="C25" s="24">
        <v>907348630.95000005</v>
      </c>
      <c r="D25" s="25" t="s">
        <v>1026</v>
      </c>
    </row>
    <row r="26" spans="2:4" s="1" customFormat="1" ht="21.3" customHeight="1" x14ac:dyDescent="0.25">
      <c r="B26" s="23" t="s">
        <v>1027</v>
      </c>
      <c r="C26" s="31">
        <v>0</v>
      </c>
      <c r="D26" s="25" t="s">
        <v>1028</v>
      </c>
    </row>
    <row r="27" spans="2:4" s="1" customFormat="1" ht="21.3" customHeight="1" x14ac:dyDescent="0.25">
      <c r="B27" s="23" t="s">
        <v>1016</v>
      </c>
      <c r="C27" s="24">
        <v>17481793495.640701</v>
      </c>
      <c r="D27" s="25"/>
    </row>
    <row r="28" spans="2:4" s="1" customFormat="1" ht="21.3" customHeight="1" x14ac:dyDescent="0.25">
      <c r="B28" s="23" t="s">
        <v>1029</v>
      </c>
      <c r="C28" s="26">
        <v>1.1260785346501501</v>
      </c>
      <c r="D28" s="28" t="s">
        <v>1019</v>
      </c>
    </row>
    <row r="29" spans="2:4" s="1" customFormat="1" ht="21.3" customHeight="1" x14ac:dyDescent="0.25">
      <c r="B29" s="2" t="s">
        <v>1030</v>
      </c>
      <c r="C29" s="29" t="s">
        <v>1021</v>
      </c>
      <c r="D29" s="30" t="s">
        <v>1031</v>
      </c>
    </row>
    <row r="30" spans="2:4" s="1" customFormat="1" ht="5.25" customHeight="1" x14ac:dyDescent="0.15"/>
    <row r="31" spans="2:4" s="1" customFormat="1" ht="19.2" customHeight="1" x14ac:dyDescent="0.15">
      <c r="B31" s="71" t="s">
        <v>1067</v>
      </c>
      <c r="C31" s="71"/>
    </row>
    <row r="32" spans="2:4" s="1" customFormat="1" ht="5.25" customHeight="1" x14ac:dyDescent="0.15"/>
    <row r="33" spans="2:4" s="1" customFormat="1" ht="21.3" customHeight="1" x14ac:dyDescent="0.25">
      <c r="B33" s="23" t="s">
        <v>1032</v>
      </c>
      <c r="C33" s="24">
        <v>3833618445.3400502</v>
      </c>
      <c r="D33" s="25" t="s">
        <v>1033</v>
      </c>
    </row>
    <row r="34" spans="2:4" s="1" customFormat="1" ht="21.3" customHeight="1" x14ac:dyDescent="0.25">
      <c r="B34" s="23" t="s">
        <v>1034</v>
      </c>
      <c r="C34" s="24">
        <v>3833618445.3400502</v>
      </c>
      <c r="D34" s="25"/>
    </row>
    <row r="35" spans="2:4" s="1" customFormat="1" ht="21.3" customHeight="1" x14ac:dyDescent="0.25">
      <c r="B35" s="23" t="s">
        <v>1035</v>
      </c>
      <c r="C35" s="24">
        <v>0</v>
      </c>
      <c r="D35" s="25"/>
    </row>
    <row r="36" spans="2:4" s="1" customFormat="1" ht="21.3" customHeight="1" x14ac:dyDescent="0.25">
      <c r="B36" s="23" t="s">
        <v>1036</v>
      </c>
      <c r="C36" s="32" t="s">
        <v>93</v>
      </c>
      <c r="D36" s="25"/>
    </row>
    <row r="37" spans="2:4" s="1" customFormat="1" ht="21.3" customHeight="1" x14ac:dyDescent="0.25">
      <c r="B37" s="23" t="s">
        <v>1037</v>
      </c>
      <c r="C37" s="32" t="s">
        <v>93</v>
      </c>
      <c r="D37" s="27"/>
    </row>
    <row r="38" spans="2:4" s="1" customFormat="1" ht="21.3" customHeight="1" x14ac:dyDescent="0.25">
      <c r="B38" s="23" t="s">
        <v>1038</v>
      </c>
      <c r="C38" s="24">
        <v>18580295821.727501</v>
      </c>
      <c r="D38" s="25" t="s">
        <v>1039</v>
      </c>
    </row>
    <row r="39" spans="2:4" s="1" customFormat="1" ht="21.3" customHeight="1" x14ac:dyDescent="0.25">
      <c r="B39" s="23" t="s">
        <v>1016</v>
      </c>
      <c r="C39" s="24">
        <v>17481793495.640701</v>
      </c>
      <c r="D39" s="27"/>
    </row>
    <row r="40" spans="2:4" s="1" customFormat="1" ht="21.3" customHeight="1" x14ac:dyDescent="0.25">
      <c r="B40" s="23" t="s">
        <v>1040</v>
      </c>
      <c r="C40" s="24">
        <v>191153695.136796</v>
      </c>
      <c r="D40" s="27"/>
    </row>
    <row r="41" spans="2:4" s="1" customFormat="1" ht="21.3" customHeight="1" x14ac:dyDescent="0.25">
      <c r="B41" s="23" t="s">
        <v>1041</v>
      </c>
      <c r="C41" s="24">
        <v>907348630.95000005</v>
      </c>
      <c r="D41" s="27"/>
    </row>
    <row r="42" spans="2:4" s="1" customFormat="1" ht="21.3" customHeight="1" x14ac:dyDescent="0.25">
      <c r="B42" s="23" t="s">
        <v>1037</v>
      </c>
      <c r="C42" s="32" t="s">
        <v>93</v>
      </c>
      <c r="D42" s="27"/>
    </row>
    <row r="43" spans="2:4" s="1" customFormat="1" ht="21.3" customHeight="1" x14ac:dyDescent="0.25">
      <c r="B43" s="23" t="s">
        <v>1042</v>
      </c>
      <c r="C43" s="24">
        <v>1377050000</v>
      </c>
      <c r="D43" s="25" t="s">
        <v>1043</v>
      </c>
    </row>
    <row r="44" spans="2:4" s="1" customFormat="1" ht="21.3" customHeight="1" x14ac:dyDescent="0.25">
      <c r="B44" s="23" t="s">
        <v>1044</v>
      </c>
      <c r="C44" s="24">
        <v>76868175.278693095</v>
      </c>
      <c r="D44" s="25" t="s">
        <v>1045</v>
      </c>
    </row>
    <row r="45" spans="2:4" s="1" customFormat="1" ht="21.3" customHeight="1" x14ac:dyDescent="0.25">
      <c r="B45" s="23" t="s">
        <v>1046</v>
      </c>
      <c r="C45" s="24">
        <v>16500000000</v>
      </c>
      <c r="D45" s="25" t="s">
        <v>1047</v>
      </c>
    </row>
    <row r="46" spans="2:4" s="1" customFormat="1" ht="21.3" customHeight="1" x14ac:dyDescent="0.25">
      <c r="B46" s="23" t="s">
        <v>1048</v>
      </c>
      <c r="C46" s="24">
        <v>4459996091.7888203</v>
      </c>
      <c r="D46" s="27"/>
    </row>
    <row r="47" spans="2:4" s="1" customFormat="1" ht="21.3" customHeight="1" x14ac:dyDescent="0.25">
      <c r="B47" s="2" t="s">
        <v>1049</v>
      </c>
      <c r="C47" s="29" t="s">
        <v>1021</v>
      </c>
      <c r="D47" s="27"/>
    </row>
    <row r="48" spans="2:4" s="1" customFormat="1" ht="5.25" customHeight="1" x14ac:dyDescent="0.15"/>
    <row r="49" spans="2:4" s="1" customFormat="1" ht="19.649999999999999" customHeight="1" x14ac:dyDescent="0.15">
      <c r="B49" s="71" t="s">
        <v>1068</v>
      </c>
      <c r="C49" s="71"/>
    </row>
    <row r="50" spans="2:4" s="1" customFormat="1" ht="5.25" customHeight="1" x14ac:dyDescent="0.15"/>
    <row r="51" spans="2:4" s="1" customFormat="1" ht="21.3" customHeight="1" x14ac:dyDescent="0.25">
      <c r="B51" s="23" t="s">
        <v>1050</v>
      </c>
      <c r="C51" s="24">
        <v>2122978643.1473601</v>
      </c>
      <c r="D51" s="25" t="s">
        <v>1051</v>
      </c>
    </row>
    <row r="52" spans="2:4" s="1" customFormat="1" ht="21.3" customHeight="1" x14ac:dyDescent="0.25">
      <c r="B52" s="23" t="s">
        <v>1052</v>
      </c>
      <c r="C52" s="24">
        <v>-194488910.75541699</v>
      </c>
      <c r="D52" s="25" t="s">
        <v>1053</v>
      </c>
    </row>
    <row r="53" spans="2:4" s="1" customFormat="1" ht="21.3" customHeight="1" x14ac:dyDescent="0.25">
      <c r="B53" s="23" t="s">
        <v>1054</v>
      </c>
      <c r="C53" s="24">
        <v>1928489732.3919401</v>
      </c>
      <c r="D53" s="25"/>
    </row>
    <row r="54" spans="2:4" s="1" customFormat="1" ht="21.3" customHeight="1" x14ac:dyDescent="0.25">
      <c r="B54" s="2" t="s">
        <v>1055</v>
      </c>
      <c r="C54" s="29" t="s">
        <v>1021</v>
      </c>
      <c r="D54" s="25"/>
    </row>
    <row r="55" spans="2:4" s="1" customFormat="1" ht="21.3" customHeight="1" x14ac:dyDescent="0.25">
      <c r="B55" s="23" t="s">
        <v>1056</v>
      </c>
      <c r="C55" s="24">
        <v>186957702.26734999</v>
      </c>
      <c r="D55" s="25" t="s">
        <v>1057</v>
      </c>
    </row>
    <row r="56" spans="2:4" s="1" customFormat="1" ht="21.3" customHeight="1" x14ac:dyDescent="0.25">
      <c r="B56" s="23" t="s">
        <v>1058</v>
      </c>
      <c r="C56" s="24">
        <v>182500000</v>
      </c>
      <c r="D56" s="25" t="s">
        <v>1059</v>
      </c>
    </row>
    <row r="57" spans="2:4" s="1" customFormat="1" ht="21.3" customHeight="1" x14ac:dyDescent="0.25">
      <c r="B57" s="23" t="s">
        <v>1060</v>
      </c>
      <c r="C57" s="24">
        <v>4457702.2673500199</v>
      </c>
      <c r="D57" s="25" t="s">
        <v>1061</v>
      </c>
    </row>
  </sheetData>
  <mergeCells count="8">
    <mergeCell ref="B1:B3"/>
    <mergeCell ref="B16:C16"/>
    <mergeCell ref="B22:C22"/>
    <mergeCell ref="B31:C31"/>
    <mergeCell ref="B49:C49"/>
    <mergeCell ref="B5:C5"/>
    <mergeCell ref="B8:C8"/>
    <mergeCell ref="C3:C4"/>
  </mergeCells>
  <pageMargins left="0.7" right="0.7" top="0.75" bottom="0.75" header="0.3" footer="0.3"/>
  <pageSetup paperSize="9" scale="77" orientation="portrait" r:id="rId1"/>
  <headerFooter alignWithMargins="0">
    <oddFooter>&amp;R_x000D_&amp;1#&amp;"Aptos"&amp;10&amp;K0078D7 Classification : Internal</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7</vt:i4>
      </vt:variant>
    </vt:vector>
  </HeadingPairs>
  <TitlesOfParts>
    <vt:vector size="23" baseType="lpstr">
      <vt:lpstr>Disclaimer</vt:lpstr>
      <vt:lpstr>Introduction</vt:lpstr>
      <vt:lpstr>A. HTT General</vt:lpstr>
      <vt:lpstr>B1. HTT Mortgage Assets</vt:lpstr>
      <vt:lpstr>C. HTT Harmonised Glossary</vt:lpstr>
      <vt:lpstr>D1. Front Page</vt:lpstr>
      <vt:lpstr>D2. Covered Bond Series</vt:lpstr>
      <vt:lpstr>D3. Ratings</vt:lpstr>
      <vt:lpstr>D4. Tests Royal Decree</vt:lpstr>
      <vt:lpstr>D5. Cover Pool Summary</vt:lpstr>
      <vt:lpstr>D6. Stratification Tables</vt:lpstr>
      <vt:lpstr>D7. Stratification Graphs</vt:lpstr>
      <vt:lpstr>D8. Performance</vt:lpstr>
      <vt:lpstr>D9. Amortisation</vt:lpstr>
      <vt:lpstr>D10. Amortisation Graph </vt:lpstr>
      <vt:lpstr>E. Optional ECB-ECAIs data</vt:lpstr>
      <vt:lpstr>Disclaimer!general_tc</vt:lpstr>
      <vt:lpstr>'C. HTT Harmonised Glossary'!Print_Area</vt:lpstr>
      <vt:lpstr>'D10. Amortisation Graph '!Print_Area</vt:lpstr>
      <vt:lpstr>Disclaimer!Print_Area</vt:lpstr>
      <vt:lpstr>Introduction!Print_Area</vt:lpstr>
      <vt:lpstr>Disclaimer!Print_Titles</vt:lpstr>
      <vt:lpstr>Disclaimer!privacy_policy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De Leusse Gonzague</cp:lastModifiedBy>
  <dcterms:created xsi:type="dcterms:W3CDTF">2026-01-09T10:38:51Z</dcterms:created>
  <dcterms:modified xsi:type="dcterms:W3CDTF">2026-01-09T13:08:52Z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fbc0b8-e97b-47d1-beac-cb0955d66f3b_Enabled">
    <vt:lpwstr>true</vt:lpwstr>
  </property>
  <property fmtid="{D5CDD505-2E9C-101B-9397-08002B2CF9AE}" pid="3" name="MSIP_Label_8ffbc0b8-e97b-47d1-beac-cb0955d66f3b_SetDate">
    <vt:lpwstr>2026-01-09T10:43:19Z</vt:lpwstr>
  </property>
  <property fmtid="{D5CDD505-2E9C-101B-9397-08002B2CF9AE}" pid="4" name="MSIP_Label_8ffbc0b8-e97b-47d1-beac-cb0955d66f3b_Method">
    <vt:lpwstr>Privileged</vt:lpwstr>
  </property>
  <property fmtid="{D5CDD505-2E9C-101B-9397-08002B2CF9AE}" pid="5" name="MSIP_Label_8ffbc0b8-e97b-47d1-beac-cb0955d66f3b_Name">
    <vt:lpwstr>8ffbc0b8-e97b-47d1-beac-cb0955d66f3b</vt:lpwstr>
  </property>
  <property fmtid="{D5CDD505-2E9C-101B-9397-08002B2CF9AE}" pid="6" name="MSIP_Label_8ffbc0b8-e97b-47d1-beac-cb0955d66f3b_SiteId">
    <vt:lpwstr>614f9c25-bffa-42c7-86d8-964101f55fa2</vt:lpwstr>
  </property>
  <property fmtid="{D5CDD505-2E9C-101B-9397-08002B2CF9AE}" pid="7" name="MSIP_Label_8ffbc0b8-e97b-47d1-beac-cb0955d66f3b_ActionId">
    <vt:lpwstr>c169d2e2-6037-423f-9125-dcbec2cb804a</vt:lpwstr>
  </property>
  <property fmtid="{D5CDD505-2E9C-101B-9397-08002B2CF9AE}" pid="8" name="MSIP_Label_8ffbc0b8-e97b-47d1-beac-cb0955d66f3b_ContentBits">
    <vt:lpwstr>2</vt:lpwstr>
  </property>
  <property fmtid="{D5CDD505-2E9C-101B-9397-08002B2CF9AE}" pid="9" name="MSIP_Label_8ffbc0b8-e97b-47d1-beac-cb0955d66f3b_Tag">
    <vt:lpwstr>10, 0, 1, 1</vt:lpwstr>
  </property>
</Properties>
</file>