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Y:\BusinessData\ALMT-Treasury\Treasury_BNB-PB-Fortis-Belgium\External\ALM Funding\Covered Bonds\Monthly reports\2025\2025_12\"/>
    </mc:Choice>
  </mc:AlternateContent>
  <xr:revisionPtr revIDLastSave="0" documentId="13_ncr:1_{7EBBB45E-FC34-436D-B3A1-4F2B258893BE}" xr6:coauthVersionLast="47" xr6:coauthVersionMax="47" xr10:uidLastSave="{00000000-0000-0000-0000-000000000000}"/>
  <bookViews>
    <workbookView xWindow="-108" yWindow="-108" windowWidth="23256" windowHeight="12456" xr2:uid="{00000000-000D-0000-FFFF-FFFF00000000}"/>
  </bookViews>
  <sheets>
    <sheet name="Disclaimer" sheetId="14" r:id="rId1"/>
    <sheet name="Introduction" sheetId="15" r:id="rId2"/>
    <sheet name="A. HTT General" sheetId="16" r:id="rId3"/>
    <sheet name="B1. HTT Mortgage Assets" sheetId="17" r:id="rId4"/>
    <sheet name="C. HTT Harmonised Glossary" sheetId="18" r:id="rId5"/>
    <sheet name="D1. Front Page" sheetId="4" r:id="rId6"/>
    <sheet name="D2. Covered Bond Series" sheetId="5" r:id="rId7"/>
    <sheet name="D3. Ratings" sheetId="6" r:id="rId8"/>
    <sheet name="D4. Tests Royal Decree" sheetId="7" r:id="rId9"/>
    <sheet name="D5. Cover Pool Summary" sheetId="8" r:id="rId10"/>
    <sheet name="D6. Stratification Tables" sheetId="9" r:id="rId11"/>
    <sheet name="D7. Stratification Graphs" sheetId="10" r:id="rId12"/>
    <sheet name="D8. Performance" sheetId="11" r:id="rId13"/>
    <sheet name="D9. Amortisation" sheetId="12" r:id="rId14"/>
    <sheet name="D10. Amortisation Graph " sheetId="13" r:id="rId15"/>
    <sheet name="E. Optional ECB-ECAIs data" sheetId="19" r:id="rId16"/>
  </sheets>
  <definedNames>
    <definedName name="acceptable_use_policy" localSheetId="0">Disclaimer!#REF!</definedName>
    <definedName name="general_tc" localSheetId="0">Disclaimer!$A$61</definedName>
    <definedName name="_xlnm.Print_Area" localSheetId="4">'C. HTT Harmonised Glossary'!$A$1:$C$57</definedName>
    <definedName name="_xlnm.Print_Area" localSheetId="14">'D10. Amortisation Graph '!$A$1:$C$3</definedName>
    <definedName name="_xlnm.Print_Area" localSheetId="10">'D6. Stratification Tables'!$A$1:$AW$335</definedName>
    <definedName name="_xlnm.Print_Area" localSheetId="11">'D7. Stratification Graphs'!$A$1:$I$47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17" l="1"/>
  <c r="F15" i="17" s="1"/>
  <c r="F13" i="17"/>
  <c r="F14" i="17"/>
  <c r="C15" i="17"/>
  <c r="F16" i="17"/>
  <c r="F17" i="17"/>
  <c r="F18" i="17"/>
  <c r="F19" i="17"/>
  <c r="F20" i="17"/>
  <c r="F21" i="17"/>
  <c r="F22" i="17"/>
  <c r="F23" i="17"/>
  <c r="F24" i="17"/>
  <c r="F25" i="17"/>
  <c r="F26" i="17"/>
  <c r="F28" i="17"/>
  <c r="F29" i="17"/>
  <c r="C44" i="17"/>
  <c r="D44" i="17"/>
  <c r="F44" i="17"/>
  <c r="C72" i="17"/>
  <c r="D72" i="17"/>
  <c r="F72" i="17"/>
  <c r="C76" i="17"/>
  <c r="D76" i="17"/>
  <c r="F76" i="17"/>
  <c r="F191" i="17"/>
  <c r="G191" i="17"/>
  <c r="F192" i="17"/>
  <c r="G192" i="17"/>
  <c r="F193" i="17"/>
  <c r="F195" i="17"/>
  <c r="G195" i="17"/>
  <c r="F196" i="17"/>
  <c r="G196" i="17"/>
  <c r="F197" i="17"/>
  <c r="F199" i="17"/>
  <c r="G199" i="17"/>
  <c r="F200" i="17"/>
  <c r="G200" i="17"/>
  <c r="F201" i="17"/>
  <c r="F203" i="17"/>
  <c r="G203" i="17"/>
  <c r="F204" i="17"/>
  <c r="G204" i="17"/>
  <c r="F205" i="17"/>
  <c r="F207" i="17"/>
  <c r="G207" i="17"/>
  <c r="F208" i="17"/>
  <c r="G208" i="17"/>
  <c r="F209" i="17"/>
  <c r="F211" i="17"/>
  <c r="G211" i="17"/>
  <c r="F212" i="17"/>
  <c r="G212" i="17"/>
  <c r="F213" i="17"/>
  <c r="C214" i="17"/>
  <c r="F190" i="17" s="1"/>
  <c r="D214" i="17"/>
  <c r="G193" i="17" s="1"/>
  <c r="C227" i="17"/>
  <c r="F220" i="17" s="1"/>
  <c r="D227" i="17"/>
  <c r="G219" i="17" s="1"/>
  <c r="G230" i="17"/>
  <c r="C249" i="17"/>
  <c r="F242" i="17" s="1"/>
  <c r="D249" i="17"/>
  <c r="G241" i="17" s="1"/>
  <c r="G252" i="17"/>
  <c r="F287" i="17"/>
  <c r="G287" i="17"/>
  <c r="F288" i="17"/>
  <c r="F290" i="17"/>
  <c r="G290" i="17"/>
  <c r="F291" i="17"/>
  <c r="G291" i="17"/>
  <c r="F292" i="17"/>
  <c r="F294" i="17"/>
  <c r="G294" i="17"/>
  <c r="F295" i="17"/>
  <c r="G295" i="17"/>
  <c r="F296" i="17"/>
  <c r="F298" i="17"/>
  <c r="G298" i="17"/>
  <c r="F299" i="17"/>
  <c r="G299" i="17"/>
  <c r="F300" i="17"/>
  <c r="F302" i="17"/>
  <c r="G302" i="17"/>
  <c r="F303" i="17"/>
  <c r="G303" i="17"/>
  <c r="F304" i="17"/>
  <c r="C305" i="17"/>
  <c r="F289" i="17" s="1"/>
  <c r="D305" i="17"/>
  <c r="G288" i="17" s="1"/>
  <c r="F310" i="17"/>
  <c r="G310" i="17"/>
  <c r="F311" i="17"/>
  <c r="F313" i="17"/>
  <c r="G313" i="17"/>
  <c r="F314" i="17"/>
  <c r="G314" i="17"/>
  <c r="F315" i="17"/>
  <c r="F317" i="17"/>
  <c r="G317" i="17"/>
  <c r="F318" i="17"/>
  <c r="G318" i="17"/>
  <c r="F319" i="17"/>
  <c r="F321" i="17"/>
  <c r="G321" i="17"/>
  <c r="F322" i="17"/>
  <c r="G322" i="17"/>
  <c r="F323" i="17"/>
  <c r="F325" i="17"/>
  <c r="G325" i="17"/>
  <c r="F326" i="17"/>
  <c r="G326" i="17"/>
  <c r="F327" i="17"/>
  <c r="C328" i="17"/>
  <c r="F312" i="17" s="1"/>
  <c r="D328" i="17"/>
  <c r="G311" i="17" s="1"/>
  <c r="G333" i="17"/>
  <c r="G335" i="17"/>
  <c r="G336" i="17"/>
  <c r="G337" i="17"/>
  <c r="G339" i="17"/>
  <c r="G340" i="17"/>
  <c r="G341" i="17"/>
  <c r="G343" i="17"/>
  <c r="G344" i="17"/>
  <c r="G345" i="17"/>
  <c r="C346" i="17"/>
  <c r="F334" i="17" s="1"/>
  <c r="D346" i="17"/>
  <c r="G334" i="17" s="1"/>
  <c r="F358" i="17"/>
  <c r="G358" i="17"/>
  <c r="F359" i="17"/>
  <c r="G359" i="17"/>
  <c r="F360" i="17"/>
  <c r="F362" i="17"/>
  <c r="G362" i="17"/>
  <c r="F363" i="17"/>
  <c r="G363" i="17"/>
  <c r="F364" i="17"/>
  <c r="C365" i="17"/>
  <c r="F361" i="17" s="1"/>
  <c r="D365" i="17"/>
  <c r="G360" i="17" s="1"/>
  <c r="F369" i="17"/>
  <c r="C372" i="17"/>
  <c r="F371" i="17" s="1"/>
  <c r="D372" i="17"/>
  <c r="G369" i="17" s="1"/>
  <c r="C382" i="17"/>
  <c r="D382" i="17"/>
  <c r="G382" i="17"/>
  <c r="G383" i="17"/>
  <c r="G384" i="17"/>
  <c r="G385" i="17"/>
  <c r="G386" i="17"/>
  <c r="G387" i="17"/>
  <c r="G388" i="17"/>
  <c r="G389" i="17"/>
  <c r="G390" i="17"/>
  <c r="G391" i="17"/>
  <c r="G392" i="17"/>
  <c r="G393" i="17"/>
  <c r="D45" i="16"/>
  <c r="C47" i="16"/>
  <c r="C58" i="16"/>
  <c r="F53" i="16" s="1"/>
  <c r="G70" i="16"/>
  <c r="G71" i="16"/>
  <c r="G72" i="16"/>
  <c r="G77" i="16" s="1"/>
  <c r="G74" i="16"/>
  <c r="G75" i="16"/>
  <c r="G76" i="16"/>
  <c r="C77" i="16"/>
  <c r="F71" i="16" s="1"/>
  <c r="D77" i="16"/>
  <c r="G73" i="16" s="1"/>
  <c r="G78" i="16"/>
  <c r="G79" i="16"/>
  <c r="F80" i="16"/>
  <c r="G80" i="16"/>
  <c r="G81" i="16"/>
  <c r="G82" i="16"/>
  <c r="G86" i="16"/>
  <c r="G87" i="16"/>
  <c r="F93" i="16"/>
  <c r="G96" i="16"/>
  <c r="F97" i="16"/>
  <c r="C100" i="16"/>
  <c r="F95" i="16" s="1"/>
  <c r="D100" i="16"/>
  <c r="G95" i="16" s="1"/>
  <c r="F103" i="16"/>
  <c r="G103" i="16"/>
  <c r="F104" i="16"/>
  <c r="G112" i="16"/>
  <c r="G113" i="16"/>
  <c r="G115" i="16"/>
  <c r="G116" i="16"/>
  <c r="G117" i="16"/>
  <c r="G119" i="16"/>
  <c r="G120" i="16"/>
  <c r="G121" i="16"/>
  <c r="G123" i="16"/>
  <c r="G124" i="16"/>
  <c r="G125" i="16"/>
  <c r="G127" i="16"/>
  <c r="G128" i="16"/>
  <c r="G129" i="16"/>
  <c r="C131" i="16"/>
  <c r="F112" i="16" s="1"/>
  <c r="D131" i="16"/>
  <c r="G132" i="16" s="1"/>
  <c r="G133" i="16"/>
  <c r="G134" i="16"/>
  <c r="G135" i="16"/>
  <c r="G136" i="16"/>
  <c r="F139" i="16"/>
  <c r="F141" i="16"/>
  <c r="G141" i="16"/>
  <c r="F143" i="16"/>
  <c r="F145" i="16"/>
  <c r="G145" i="16"/>
  <c r="F147" i="16"/>
  <c r="F149" i="16"/>
  <c r="G149" i="16"/>
  <c r="F151" i="16"/>
  <c r="F153" i="16"/>
  <c r="G153" i="16"/>
  <c r="F155" i="16"/>
  <c r="C157" i="16"/>
  <c r="F140" i="16" s="1"/>
  <c r="D157" i="16"/>
  <c r="G139" i="16" s="1"/>
  <c r="F159" i="16"/>
  <c r="F160" i="16"/>
  <c r="G160" i="16"/>
  <c r="F161" i="16"/>
  <c r="G161" i="16"/>
  <c r="F164" i="16"/>
  <c r="F165" i="16"/>
  <c r="G165" i="16"/>
  <c r="F166" i="16"/>
  <c r="F167" i="16" s="1"/>
  <c r="G166" i="16"/>
  <c r="C167" i="16"/>
  <c r="D167" i="16"/>
  <c r="G164" i="16" s="1"/>
  <c r="G167" i="16" s="1"/>
  <c r="F175" i="16"/>
  <c r="F176" i="16"/>
  <c r="F177" i="16"/>
  <c r="C179" i="16"/>
  <c r="F174" i="16" s="1"/>
  <c r="F194" i="16"/>
  <c r="F195" i="16"/>
  <c r="F196" i="16"/>
  <c r="F197" i="16"/>
  <c r="F198" i="16"/>
  <c r="F199" i="16"/>
  <c r="F200" i="16"/>
  <c r="F201" i="16"/>
  <c r="F202" i="16"/>
  <c r="F203" i="16"/>
  <c r="F204" i="16"/>
  <c r="F205" i="16"/>
  <c r="F206" i="16"/>
  <c r="F207" i="16"/>
  <c r="F210" i="16"/>
  <c r="F211" i="16"/>
  <c r="F212" i="16"/>
  <c r="F213" i="16"/>
  <c r="F214" i="16"/>
  <c r="F215" i="16"/>
  <c r="F217" i="16"/>
  <c r="F220" i="16" s="1"/>
  <c r="G217" i="16"/>
  <c r="F218" i="16"/>
  <c r="G218" i="16"/>
  <c r="F219" i="16"/>
  <c r="G219" i="16"/>
  <c r="C220" i="16"/>
  <c r="G220" i="16"/>
  <c r="F221" i="16"/>
  <c r="G221" i="16"/>
  <c r="F222" i="16"/>
  <c r="G222" i="16"/>
  <c r="F223" i="16"/>
  <c r="G223" i="16"/>
  <c r="F224" i="16"/>
  <c r="G224" i="16"/>
  <c r="F225" i="16"/>
  <c r="G225" i="16"/>
  <c r="F226" i="16"/>
  <c r="G226" i="16"/>
  <c r="F227" i="16"/>
  <c r="G227" i="16"/>
  <c r="C288" i="16"/>
  <c r="C289" i="16"/>
  <c r="C291" i="16"/>
  <c r="F365" i="17" l="1"/>
  <c r="G305" i="17"/>
  <c r="G249" i="17"/>
  <c r="F368" i="17"/>
  <c r="F341" i="17"/>
  <c r="F337" i="17"/>
  <c r="F333" i="17"/>
  <c r="F245" i="17"/>
  <c r="F230" i="17"/>
  <c r="G255" i="17"/>
  <c r="G248" i="17"/>
  <c r="G233" i="17"/>
  <c r="G226" i="17"/>
  <c r="G222" i="17"/>
  <c r="F344" i="17"/>
  <c r="F336" i="17"/>
  <c r="F255" i="17"/>
  <c r="F248" i="17"/>
  <c r="F233" i="17"/>
  <c r="F226" i="17"/>
  <c r="F222" i="17"/>
  <c r="G370" i="17"/>
  <c r="G361" i="17"/>
  <c r="G365" i="17" s="1"/>
  <c r="G320" i="17"/>
  <c r="G312" i="17"/>
  <c r="G328" i="17" s="1"/>
  <c r="G301" i="17"/>
  <c r="G293" i="17"/>
  <c r="G289" i="17"/>
  <c r="G250" i="17"/>
  <c r="G243" i="17"/>
  <c r="G228" i="17"/>
  <c r="G221" i="17"/>
  <c r="G210" i="17"/>
  <c r="G202" i="17"/>
  <c r="G194" i="17"/>
  <c r="F370" i="17"/>
  <c r="F343" i="17"/>
  <c r="F339" i="17"/>
  <c r="F335" i="17"/>
  <c r="F324" i="17"/>
  <c r="F320" i="17"/>
  <c r="F328" i="17" s="1"/>
  <c r="F316" i="17"/>
  <c r="F301" i="17"/>
  <c r="F297" i="17"/>
  <c r="F305" i="17" s="1"/>
  <c r="F293" i="17"/>
  <c r="F254" i="17"/>
  <c r="F250" i="17"/>
  <c r="F247" i="17"/>
  <c r="F243" i="17"/>
  <c r="F232" i="17"/>
  <c r="F228" i="17"/>
  <c r="F225" i="17"/>
  <c r="F221" i="17"/>
  <c r="F210" i="17"/>
  <c r="F206" i="17"/>
  <c r="F202" i="17"/>
  <c r="F198" i="17"/>
  <c r="F214" i="17" s="1"/>
  <c r="F194" i="17"/>
  <c r="G368" i="17"/>
  <c r="F345" i="17"/>
  <c r="F252" i="17"/>
  <c r="F241" i="17"/>
  <c r="F223" i="17"/>
  <c r="F219" i="17"/>
  <c r="F227" i="17" s="1"/>
  <c r="G371" i="17"/>
  <c r="G251" i="17"/>
  <c r="G244" i="17"/>
  <c r="G229" i="17"/>
  <c r="F340" i="17"/>
  <c r="F251" i="17"/>
  <c r="F244" i="17"/>
  <c r="F229" i="17"/>
  <c r="G324" i="17"/>
  <c r="G316" i="17"/>
  <c r="G297" i="17"/>
  <c r="G254" i="17"/>
  <c r="G247" i="17"/>
  <c r="G232" i="17"/>
  <c r="G225" i="17"/>
  <c r="G206" i="17"/>
  <c r="G198" i="17"/>
  <c r="G190" i="17"/>
  <c r="G364" i="17"/>
  <c r="G342" i="17"/>
  <c r="G338" i="17"/>
  <c r="G346" i="17" s="1"/>
  <c r="G327" i="17"/>
  <c r="G323" i="17"/>
  <c r="G319" i="17"/>
  <c r="G315" i="17"/>
  <c r="G304" i="17"/>
  <c r="G300" i="17"/>
  <c r="G296" i="17"/>
  <c r="G292" i="17"/>
  <c r="G253" i="17"/>
  <c r="G246" i="17"/>
  <c r="G242" i="17"/>
  <c r="G231" i="17"/>
  <c r="G224" i="17"/>
  <c r="G220" i="17"/>
  <c r="G227" i="17" s="1"/>
  <c r="G213" i="17"/>
  <c r="G209" i="17"/>
  <c r="G205" i="17"/>
  <c r="G201" i="17"/>
  <c r="G197" i="17"/>
  <c r="F342" i="17"/>
  <c r="F338" i="17"/>
  <c r="F253" i="17"/>
  <c r="F246" i="17"/>
  <c r="F231" i="17"/>
  <c r="F224" i="17"/>
  <c r="G245" i="17"/>
  <c r="G223" i="17"/>
  <c r="F126" i="16"/>
  <c r="F118" i="16"/>
  <c r="G105" i="16"/>
  <c r="G101" i="16"/>
  <c r="G98" i="16"/>
  <c r="G94" i="16"/>
  <c r="G162" i="16"/>
  <c r="G158" i="16"/>
  <c r="G154" i="16"/>
  <c r="G150" i="16"/>
  <c r="G146" i="16"/>
  <c r="G142" i="16"/>
  <c r="G138" i="16"/>
  <c r="F127" i="16"/>
  <c r="F123" i="16"/>
  <c r="F119" i="16"/>
  <c r="F115" i="16"/>
  <c r="F105" i="16"/>
  <c r="F101" i="16"/>
  <c r="F98" i="16"/>
  <c r="F94" i="16"/>
  <c r="F81" i="16"/>
  <c r="F74" i="16"/>
  <c r="F70" i="16"/>
  <c r="F178" i="16"/>
  <c r="F179" i="16" s="1"/>
  <c r="F162" i="16"/>
  <c r="F158" i="16"/>
  <c r="F154" i="16"/>
  <c r="F150" i="16"/>
  <c r="F146" i="16"/>
  <c r="F142" i="16"/>
  <c r="F138" i="16"/>
  <c r="G126" i="16"/>
  <c r="G122" i="16"/>
  <c r="G118" i="16"/>
  <c r="G114" i="16"/>
  <c r="G131" i="16" s="1"/>
  <c r="G104" i="16"/>
  <c r="G97" i="16"/>
  <c r="G93" i="16"/>
  <c r="F122" i="16"/>
  <c r="F114" i="16"/>
  <c r="F73" i="16"/>
  <c r="F57" i="16"/>
  <c r="G152" i="16"/>
  <c r="G148" i="16"/>
  <c r="G144" i="16"/>
  <c r="G140" i="16"/>
  <c r="F129" i="16"/>
  <c r="F125" i="16"/>
  <c r="F121" i="16"/>
  <c r="F117" i="16"/>
  <c r="F113" i="16"/>
  <c r="F131" i="16" s="1"/>
  <c r="F96" i="16"/>
  <c r="F79" i="16"/>
  <c r="F76" i="16"/>
  <c r="F72" i="16"/>
  <c r="F56" i="16"/>
  <c r="F58" i="16" s="1"/>
  <c r="F152" i="16"/>
  <c r="F148" i="16"/>
  <c r="F144" i="16"/>
  <c r="G102" i="16"/>
  <c r="G99" i="16"/>
  <c r="G159" i="16"/>
  <c r="G155" i="16"/>
  <c r="G151" i="16"/>
  <c r="G147" i="16"/>
  <c r="G143" i="16"/>
  <c r="F128" i="16"/>
  <c r="F124" i="16"/>
  <c r="F120" i="16"/>
  <c r="F116" i="16"/>
  <c r="F102" i="16"/>
  <c r="F99" i="16"/>
  <c r="F82" i="16"/>
  <c r="F78" i="16"/>
  <c r="F75" i="16"/>
  <c r="C292" i="16"/>
  <c r="C293" i="16"/>
  <c r="D293" i="16"/>
  <c r="C295" i="16"/>
  <c r="F249" i="17" l="1"/>
  <c r="F372" i="17"/>
  <c r="F346" i="17"/>
  <c r="G372" i="17"/>
  <c r="G214" i="17"/>
  <c r="F157" i="16"/>
  <c r="F77" i="16"/>
  <c r="G100" i="16"/>
  <c r="F100" i="16"/>
  <c r="G157" i="16"/>
  <c r="C296" i="16"/>
  <c r="C297" i="16"/>
  <c r="C298" i="16"/>
  <c r="C302" i="16"/>
  <c r="C303" i="16"/>
  <c r="C304" i="16"/>
  <c r="C307" i="16"/>
  <c r="F9" i="15"/>
  <c r="F10" i="15"/>
</calcChain>
</file>

<file path=xl/sharedStrings.xml><?xml version="1.0" encoding="utf-8"?>
<sst xmlns="http://schemas.openxmlformats.org/spreadsheetml/2006/main" count="2344" uniqueCount="1794">
  <si>
    <t>Reporting in Domestic Currency</t>
  </si>
  <si>
    <t>EUR</t>
  </si>
  <si>
    <t>CONTENT OF TAB A</t>
  </si>
  <si>
    <t>1. Basic Facts</t>
  </si>
  <si>
    <t>3. General Cover Pool / Covered Bond Information</t>
  </si>
  <si>
    <t>Field Number</t>
  </si>
  <si>
    <t>G.1.1.1</t>
  </si>
  <si>
    <t>Country</t>
  </si>
  <si>
    <t>Belgium</t>
  </si>
  <si>
    <t>G.1.1.2</t>
  </si>
  <si>
    <t>Issuer Name</t>
  </si>
  <si>
    <t>BNP Paribas Fortis SA/NV</t>
  </si>
  <si>
    <t>G.1.1.3</t>
  </si>
  <si>
    <t>Labelled Cover Pool Name</t>
  </si>
  <si>
    <t>Residential Mortgage Pandbrieven Programme</t>
  </si>
  <si>
    <t>G.1.1.4</t>
  </si>
  <si>
    <t>Link to Issuer's Website</t>
  </si>
  <si>
    <t>https://www.bnpparibasfortis.com/investors/coveredbonds</t>
  </si>
  <si>
    <t>G.1.1.5</t>
  </si>
  <si>
    <t>Cut-off date</t>
  </si>
  <si>
    <t>OG.1.1.2</t>
  </si>
  <si>
    <t>OG.1.1.4</t>
  </si>
  <si>
    <t>OG.1.1.5</t>
  </si>
  <si>
    <t>G.2.1.1</t>
  </si>
  <si>
    <t>Y</t>
  </si>
  <si>
    <t>G.2.1.2</t>
  </si>
  <si>
    <t>G.2.1.3</t>
  </si>
  <si>
    <t>CRR Compliance (Y/N)</t>
  </si>
  <si>
    <t>OG.2.1.1</t>
  </si>
  <si>
    <t>LCR status</t>
  </si>
  <si>
    <t>LEVEL 1</t>
  </si>
  <si>
    <t>OG.2.1.2</t>
  </si>
  <si>
    <t>OG.2.1.3</t>
  </si>
  <si>
    <t>OG.2.1.4</t>
  </si>
  <si>
    <t>OG.2.1.5</t>
  </si>
  <si>
    <t>1.General Information</t>
  </si>
  <si>
    <t>G.3.1.1</t>
  </si>
  <si>
    <t>G.3.1.2</t>
  </si>
  <si>
    <t>Outstanding Covered Bonds</t>
  </si>
  <si>
    <t>OG.3.1.1</t>
  </si>
  <si>
    <t>Cover Pool Size [NPV] (mn)</t>
  </si>
  <si>
    <t>OG.3.1.2</t>
  </si>
  <si>
    <t>Outstanding Covered Bonds [NPV] (mn)</t>
  </si>
  <si>
    <t>OG.3.1.3</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</si>
  <si>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</si>
  <si>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</si>
  <si>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</si>
  <si>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</si>
  <si>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</si>
  <si>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</si>
  <si>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</si>
  <si>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</si>
  <si>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</si>
  <si>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</si>
  <si>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</si>
  <si>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</si>
  <si>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</si>
  <si>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</si>
  <si>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</si>
  <si>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Nominal (mn)</t>
  </si>
  <si>
    <t>G.3.3.1</t>
  </si>
  <si>
    <t>Mortgages</t>
  </si>
  <si>
    <t>G.3.3.2</t>
  </si>
  <si>
    <t xml:space="preserve">Public Sector </t>
  </si>
  <si>
    <t>-</t>
  </si>
  <si>
    <t>G.3.3.3</t>
  </si>
  <si>
    <t>Shipping</t>
  </si>
  <si>
    <t>G.3.3.4</t>
  </si>
  <si>
    <t>Substitute Assets</t>
  </si>
  <si>
    <t>G.3.3.5</t>
  </si>
  <si>
    <t>Other</t>
  </si>
  <si>
    <t>G.3.3.6</t>
  </si>
  <si>
    <t>Total</t>
  </si>
  <si>
    <t>OG.3.3.1</t>
  </si>
  <si>
    <t>OG.3.3.2</t>
  </si>
  <si>
    <t>OG.3.3.3</t>
  </si>
  <si>
    <t>OG.3.3.4</t>
  </si>
  <si>
    <t>OG.3.3.5</t>
  </si>
  <si>
    <t>OG.3.3.6</t>
  </si>
  <si>
    <t>4. Cover Pool Amortisation Profile</t>
  </si>
  <si>
    <t>% Total Contractual</t>
  </si>
  <si>
    <t>% Total Expected Upon Prepayments</t>
  </si>
  <si>
    <t>G.3.4.1</t>
  </si>
  <si>
    <t>Weighted Average life (in years)</t>
  </si>
  <si>
    <t>Residual Life (mn)</t>
  </si>
  <si>
    <t>By buckets:</t>
  </si>
  <si>
    <t>G.3.4.2</t>
  </si>
  <si>
    <t>G.3.4.3</t>
  </si>
  <si>
    <t>G.3.4.4</t>
  </si>
  <si>
    <t>G.3.4.5</t>
  </si>
  <si>
    <t>G.3.4.6</t>
  </si>
  <si>
    <t>G.3.4.7</t>
  </si>
  <si>
    <t>G.3.4.8</t>
  </si>
  <si>
    <t>G.3.4.9</t>
  </si>
  <si>
    <t>0</t>
  </si>
  <si>
    <t>OG.3.4.1</t>
  </si>
  <si>
    <t>o/w 0-1 day</t>
  </si>
  <si>
    <t>OG.3.4.2</t>
  </si>
  <si>
    <t>o/w 0-0.5y</t>
  </si>
  <si>
    <t>OG.3.4.3</t>
  </si>
  <si>
    <t>OG.3.4.4</t>
  </si>
  <si>
    <t>o/w 1-1.5y</t>
  </si>
  <si>
    <t>OG.3.4.5</t>
  </si>
  <si>
    <t>OG.3.4.6</t>
  </si>
  <si>
    <t>OG.3.4.7</t>
  </si>
  <si>
    <t>OG.3.4.8</t>
  </si>
  <si>
    <t>OG.3.4.9</t>
  </si>
  <si>
    <t>5. Maturity of Covered Bonds</t>
  </si>
  <si>
    <t xml:space="preserve">Extended Maturity </t>
  </si>
  <si>
    <t>% Total Extended Maturity</t>
  </si>
  <si>
    <t>G.3.5.1</t>
  </si>
  <si>
    <t>Maturity (mn)</t>
  </si>
  <si>
    <t>G.3.5.2</t>
  </si>
  <si>
    <t>G.3.5.3</t>
  </si>
  <si>
    <t>0 - 1 Y</t>
  </si>
  <si>
    <t>G.3.5.4</t>
  </si>
  <si>
    <t>1 - 2 Y</t>
  </si>
  <si>
    <t>G.3.5.5</t>
  </si>
  <si>
    <t>2 - 3 Y</t>
  </si>
  <si>
    <t>G.3.5.6</t>
  </si>
  <si>
    <t>3 - 4 Y</t>
  </si>
  <si>
    <t>G.3.5.7</t>
  </si>
  <si>
    <t>4 - 5 Y</t>
  </si>
  <si>
    <t>G.3.5.8</t>
  </si>
  <si>
    <t>5 - 10 Y</t>
  </si>
  <si>
    <t>G.3.5.9</t>
  </si>
  <si>
    <t>10+ Y</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</si>
  <si>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</si>
  <si>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</si>
  <si>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</si>
  <si>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</si>
  <si>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</si>
  <si>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</si>
  <si>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</si>
  <si>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</si>
  <si>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</si>
  <si>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</si>
  <si>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</si>
  <si>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</si>
  <si>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</si>
  <si>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</si>
  <si>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</si>
  <si>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</si>
  <si>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100.00%</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</si>
  <si>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</si>
  <si>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</si>
  <si>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</si>
  <si>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</si>
  <si>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</si>
  <si>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</si>
  <si>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</si>
  <si>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</si>
  <si>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</si>
  <si>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</si>
  <si>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</si>
  <si>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</si>
  <si>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</si>
  <si>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</si>
  <si>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</si>
  <si>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</si>
  <si>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</si>
  <si>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</si>
  <si>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</si>
  <si>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</si>
  <si>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</si>
  <si>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</si>
  <si>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</si>
  <si>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</si>
  <si>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</si>
  <si>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PLN</t>
  </si>
  <si>
    <t>G.3.6.15</t>
  </si>
  <si>
    <t>SEK</t>
  </si>
  <si>
    <t>G.3.6.16</t>
  </si>
  <si>
    <t>SGD</t>
  </si>
  <si>
    <t>G.3.6.17</t>
  </si>
  <si>
    <t>USD</t>
  </si>
  <si>
    <t>G.3.6.18</t>
  </si>
  <si>
    <t>G.3.6.19</t>
  </si>
  <si>
    <t>OG.3.6.1</t>
  </si>
  <si>
    <t>o/w [If relevant, please specify]</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</si>
  <si>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</si>
  <si>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</si>
  <si>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</si>
  <si>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</si>
  <si>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</si>
  <si>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</si>
  <si>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</si>
  <si>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</si>
  <si>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</si>
  <si>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</si>
  <si>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</si>
  <si>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</si>
  <si>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</si>
  <si>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</si>
  <si>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</si>
  <si>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</si>
  <si>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</si>
  <si>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</si>
  <si>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</si>
  <si>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</si>
  <si>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</si>
  <si>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</si>
  <si>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</si>
  <si>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</si>
  <si>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</si>
  <si>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</si>
  <si>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</si>
  <si>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</si>
  <si>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</si>
  <si>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</si>
  <si>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</si>
  <si>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</si>
  <si>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</si>
  <si>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</si>
  <si>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</si>
  <si>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</si>
  <si>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</si>
  <si>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</si>
  <si>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</si>
  <si>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</si>
  <si>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</si>
  <si>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</si>
  <si>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</si>
  <si>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</si>
  <si>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</si>
  <si>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</si>
  <si>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</si>
  <si>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</si>
  <si>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</si>
  <si>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</si>
  <si>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</si>
  <si>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</si>
  <si>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</si>
  <si>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</si>
  <si>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</si>
  <si>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</si>
  <si>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</si>
  <si>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</si>
  <si>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</si>
  <si>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</si>
  <si>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</si>
  <si>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</si>
  <si>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</si>
  <si>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</si>
  <si>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</si>
  <si>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</si>
  <si>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</si>
  <si>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</si>
  <si>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</si>
  <si>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</si>
  <si>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</si>
  <si>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</si>
  <si>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</si>
  <si>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</si>
  <si>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</si>
  <si>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</si>
  <si>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</si>
  <si>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</si>
  <si>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</si>
  <si>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</si>
  <si>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</si>
  <si>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</si>
  <si>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</si>
  <si>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</si>
  <si>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</si>
  <si>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</si>
  <si>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</si>
  <si>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</si>
  <si>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</si>
  <si>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</si>
  <si>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</si>
  <si>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</si>
  <si>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</si>
  <si>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</si>
  <si>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</si>
  <si>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</si>
  <si>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</si>
  <si>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</si>
  <si>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</si>
  <si>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</si>
  <si>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</si>
  <si>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</si>
  <si>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</si>
  <si>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</si>
  <si>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</si>
  <si>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</si>
  <si>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</si>
  <si>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</si>
  <si>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OG.3.10.3</t>
  </si>
  <si>
    <t>OG.3.10.4</t>
  </si>
  <si>
    <t>OG.3.10.5</t>
  </si>
  <si>
    <t>OG.3.10.6</t>
  </si>
  <si>
    <t>OG.3.10.7</t>
  </si>
  <si>
    <t>% Cover Pool</t>
  </si>
  <si>
    <t>% Covered Bonds</t>
  </si>
  <si>
    <t>G.3.11.1</t>
  </si>
  <si>
    <t>Substitute and other marketable assets</t>
  </si>
  <si>
    <t>G.3.11.2</t>
  </si>
  <si>
    <t>Central bank eligible assets</t>
  </si>
  <si>
    <t>G.3.11.3</t>
  </si>
  <si>
    <t>G.3.11.4</t>
  </si>
  <si>
    <t>OG.3.11.1</t>
  </si>
  <si>
    <t>OG.3.11.2</t>
  </si>
  <si>
    <t>OG.3.11.3</t>
  </si>
  <si>
    <t>OG.3.11.4</t>
  </si>
  <si>
    <t>OG.3.11.5</t>
  </si>
  <si>
    <t>OG.3.11.6</t>
  </si>
  <si>
    <t>OG.3.11.7</t>
  </si>
  <si>
    <t>G.3.12.1</t>
  </si>
  <si>
    <t>https://www.coveredbondlabel.com/issuer/131/</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</si>
  <si>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</si>
  <si>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</si>
  <si>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</si>
  <si>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</si>
  <si>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</si>
  <si>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</si>
  <si>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</si>
  <si>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</si>
  <si>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</si>
  <si>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</si>
  <si>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</si>
  <si>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</si>
  <si>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</si>
  <si>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</si>
  <si>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</si>
  <si>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</si>
  <si>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</si>
  <si>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</si>
  <si>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</si>
  <si>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</si>
  <si>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</si>
  <si>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</si>
  <si>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</si>
  <si>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</si>
  <si>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G.3.14.6</t>
  </si>
  <si>
    <t>G.3.14.7</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</si>
  <si>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</si>
  <si>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</si>
  <si>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</si>
  <si>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</si>
  <si>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</si>
  <si>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</si>
  <si>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</si>
  <si>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</si>
  <si>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</si>
  <si>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</si>
  <si>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</si>
  <si>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</si>
  <si>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</si>
  <si>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</si>
  <si>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</si>
  <si>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</si>
  <si>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</si>
  <si>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</si>
  <si>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</si>
  <si>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</si>
  <si>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</si>
  <si>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</si>
  <si>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</si>
  <si>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</si>
  <si>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</si>
  <si>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</si>
  <si>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</si>
  <si>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</si>
  <si>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</si>
  <si>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</si>
  <si>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</si>
  <si>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</si>
  <si>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</si>
  <si>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</si>
  <si>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</si>
  <si>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</si>
  <si>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</si>
  <si>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</si>
  <si>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G.4.1.1</t>
  </si>
  <si>
    <t>G.4.1.2</t>
  </si>
  <si>
    <t>G.4.1.3</t>
  </si>
  <si>
    <t>G.4.1.4</t>
  </si>
  <si>
    <t>G.4.1.5</t>
  </si>
  <si>
    <t>G.4.1.6</t>
  </si>
  <si>
    <t>G.4.1.7</t>
  </si>
  <si>
    <t>link to Glossary HG.1.15</t>
  </si>
  <si>
    <t>G.4.1.8</t>
  </si>
  <si>
    <t>G.4.1.9</t>
  </si>
  <si>
    <t>G.4.1.10</t>
  </si>
  <si>
    <t>G.4.1.11</t>
  </si>
  <si>
    <t>G.4.1.12</t>
  </si>
  <si>
    <t>G.4.1.13</t>
  </si>
  <si>
    <t>215 LTV Residential Mortgage</t>
  </si>
  <si>
    <t>G.4.1.14</t>
  </si>
  <si>
    <t>230 Derivatives and Swaps</t>
  </si>
  <si>
    <t>G.4.1.15</t>
  </si>
  <si>
    <t>G.4.1.16</t>
  </si>
  <si>
    <t>G.4.1.17</t>
  </si>
  <si>
    <t>G.4.1.18</t>
  </si>
  <si>
    <t>link to Glossary HG 1.7</t>
  </si>
  <si>
    <t>G.4.1.19</t>
  </si>
  <si>
    <t>G.4.1.20</t>
  </si>
  <si>
    <t>OG.4.1.1</t>
  </si>
  <si>
    <t>OG.4.1.2</t>
  </si>
  <si>
    <t>OG.4.1.3</t>
  </si>
  <si>
    <t>5. References to Capital Requirements Regulation (CRR) 129(1)</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</si>
  <si>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</si>
  <si>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</si>
  <si>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</si>
  <si>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</si>
  <si>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</si>
  <si>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</si>
  <si>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</si>
  <si>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</si>
  <si>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</si>
  <si>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</si>
  <si>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</si>
  <si>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</si>
  <si>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</si>
  <si>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OG.6.1.2</t>
  </si>
  <si>
    <t>OG.6.1.3</t>
  </si>
  <si>
    <t xml:space="preserve">Cash Manager </t>
  </si>
  <si>
    <t>OG.6.1.4</t>
  </si>
  <si>
    <t>Account Bank</t>
  </si>
  <si>
    <t>OG.6.1.5</t>
  </si>
  <si>
    <t>Stand-by Account Bank</t>
  </si>
  <si>
    <t>OG.6.1.6</t>
  </si>
  <si>
    <t>OG.6.1.7</t>
  </si>
  <si>
    <t xml:space="preserve">Interest Rate Swap Provider </t>
  </si>
  <si>
    <t>OG.6.1.8</t>
  </si>
  <si>
    <t xml:space="preserve">Covered Bond Swap Provider </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</si>
  <si>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</si>
  <si>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</si>
  <si>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</si>
  <si>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</si>
  <si>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</si>
  <si>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</si>
  <si>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</si>
  <si>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</si>
  <si>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</si>
  <si>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</si>
  <si>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</si>
  <si>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</si>
  <si>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</si>
  <si>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</si>
  <si>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</si>
  <si>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</si>
  <si>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</si>
  <si>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</si>
  <si>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</si>
  <si>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</si>
  <si>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</si>
  <si>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</si>
  <si>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</si>
  <si>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</si>
  <si>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</si>
  <si>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</si>
  <si>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</si>
  <si>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</si>
  <si>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</si>
  <si>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</si>
  <si>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</si>
  <si>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</si>
  <si>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</si>
  <si>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</si>
  <si>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</si>
  <si>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</si>
  <si>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</si>
  <si>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</si>
  <si>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</si>
  <si>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</si>
  <si>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</si>
  <si>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</si>
  <si>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</si>
  <si>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</si>
  <si>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</si>
  <si>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</si>
  <si>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</si>
  <si>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</si>
  <si>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</si>
  <si>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</si>
  <si>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</si>
  <si>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</si>
  <si>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</si>
  <si>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</si>
  <si>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</si>
  <si>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</si>
  <si>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</si>
  <si>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</si>
  <si>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</si>
  <si>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</si>
  <si>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</si>
  <si>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</si>
  <si>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2. General Information</t>
  </si>
  <si>
    <t>Residential Loans</t>
  </si>
  <si>
    <t>Commercial Loans</t>
  </si>
  <si>
    <t>Total Mortgages</t>
  </si>
  <si>
    <t>M.7.2.1</t>
  </si>
  <si>
    <t>Number of mortgage loans</t>
  </si>
  <si>
    <t>OM.7.2.1</t>
  </si>
  <si>
    <t>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</si>
  <si>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</si>
  <si>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</si>
  <si>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</si>
  <si>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</si>
  <si>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</si>
  <si>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</si>
  <si>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</si>
  <si>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</si>
  <si>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</si>
  <si>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</si>
  <si>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</si>
  <si>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</si>
  <si>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</si>
  <si>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</si>
  <si>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</si>
  <si>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</si>
  <si>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</si>
  <si>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</si>
  <si>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</si>
  <si>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</si>
  <si>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</si>
  <si>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</si>
  <si>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</si>
  <si>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</si>
  <si>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</si>
  <si>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</si>
  <si>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</si>
  <si>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</si>
  <si>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</si>
  <si>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</si>
  <si>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</si>
  <si>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</si>
  <si>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</si>
  <si>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</si>
  <si>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</si>
  <si>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</si>
  <si>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</si>
  <si>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</si>
  <si>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</si>
  <si>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</si>
  <si>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</si>
  <si>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</si>
  <si>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</si>
  <si>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</si>
  <si>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</si>
  <si>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</si>
  <si>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</si>
  <si>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</si>
  <si>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</si>
  <si>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</si>
  <si>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</si>
  <si>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</si>
  <si>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</si>
  <si>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</si>
  <si>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</si>
  <si>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</si>
  <si>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</si>
  <si>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</si>
  <si>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</si>
  <si>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</si>
  <si>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</si>
  <si>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</si>
  <si>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</si>
  <si>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</si>
  <si>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</si>
  <si>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</si>
  <si>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</si>
  <si>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</si>
  <si>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</si>
  <si>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</si>
  <si>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</si>
  <si>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</si>
  <si>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</si>
  <si>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</si>
  <si>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</si>
  <si>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</si>
  <si>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</si>
  <si>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</si>
  <si>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</si>
  <si>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</si>
  <si>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</si>
  <si>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</si>
  <si>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</si>
  <si>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</si>
  <si>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</si>
  <si>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</si>
  <si>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</si>
  <si>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</si>
  <si>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</si>
  <si>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</si>
  <si>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</si>
  <si>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</si>
  <si>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</si>
  <si>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</si>
  <si>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</si>
  <si>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</si>
  <si>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</si>
  <si>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</si>
  <si>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</si>
  <si>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</si>
  <si>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</si>
  <si>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</si>
  <si>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Antwerpen</t>
  </si>
  <si>
    <t>M.7.5.2</t>
  </si>
  <si>
    <t>Vlaams-Brabant</t>
  </si>
  <si>
    <t>M.7.5.3</t>
  </si>
  <si>
    <t>Oost-Vlaanderen</t>
  </si>
  <si>
    <t>M.7.5.4</t>
  </si>
  <si>
    <t>Brussels</t>
  </si>
  <si>
    <t>M.7.5.5</t>
  </si>
  <si>
    <t>West-Vlaanderen</t>
  </si>
  <si>
    <t>M.7.5.6</t>
  </si>
  <si>
    <t>Limburg</t>
  </si>
  <si>
    <t>M.7.5.7</t>
  </si>
  <si>
    <t>Liège</t>
  </si>
  <si>
    <t>M.7.5.8</t>
  </si>
  <si>
    <t>Hainaut</t>
  </si>
  <si>
    <t>M.7.5.9</t>
  </si>
  <si>
    <t>Brabant Wallon</t>
  </si>
  <si>
    <t>M.7.5.10</t>
  </si>
  <si>
    <t>Namur</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</si>
  <si>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</si>
  <si>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</si>
  <si>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</si>
  <si>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</si>
  <si>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</si>
  <si>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</si>
  <si>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</si>
  <si>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</si>
  <si>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</si>
  <si>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</si>
  <si>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</si>
  <si>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</si>
  <si>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</si>
  <si>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</si>
  <si>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</si>
  <si>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</si>
  <si>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</si>
  <si>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</si>
  <si>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</si>
  <si>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</si>
  <si>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</si>
  <si>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</si>
  <si>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</si>
  <si>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</si>
  <si>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</si>
  <si>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</si>
  <si>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</si>
  <si>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</si>
  <si>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</si>
  <si>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</si>
  <si>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</si>
  <si>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</si>
  <si>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</si>
  <si>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</si>
  <si>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</si>
  <si>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</si>
  <si>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</si>
  <si>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</si>
  <si>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</si>
  <si>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</si>
  <si>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</si>
  <si>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</si>
  <si>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</si>
  <si>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</si>
  <si>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</si>
  <si>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</si>
  <si>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</si>
  <si>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</si>
  <si>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</si>
  <si>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</si>
  <si>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</si>
  <si>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</si>
  <si>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</si>
  <si>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</si>
  <si>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</si>
  <si>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</si>
  <si>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</si>
  <si>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</si>
  <si>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</si>
  <si>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</si>
  <si>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</si>
  <si>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</si>
  <si>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</si>
  <si>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</si>
  <si>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</si>
  <si>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</si>
  <si>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</si>
  <si>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</si>
  <si>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</si>
  <si>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</si>
  <si>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</si>
  <si>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&lt;=100K</t>
  </si>
  <si>
    <t>M.7A.10.3</t>
  </si>
  <si>
    <t>&gt;100K and &lt;=200K</t>
  </si>
  <si>
    <t>M.7A.10.4</t>
  </si>
  <si>
    <t>&gt;200K and &lt;=300K</t>
  </si>
  <si>
    <t>M.7A.10.5</t>
  </si>
  <si>
    <t>&gt;300K and &lt;=400K</t>
  </si>
  <si>
    <t>M.7A.10.6</t>
  </si>
  <si>
    <t>&gt;400K</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</si>
  <si>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</si>
  <si>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</si>
  <si>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</si>
  <si>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</si>
  <si>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</si>
  <si>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</si>
  <si>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</si>
  <si>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</si>
  <si>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</si>
  <si>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</si>
  <si>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</si>
  <si>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</si>
  <si>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</si>
  <si>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</si>
  <si>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</si>
  <si>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</si>
  <si>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</si>
  <si>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</si>
  <si>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</si>
  <si>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</si>
  <si>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</si>
  <si>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</si>
  <si>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</si>
  <si>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</si>
  <si>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</si>
  <si>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</si>
  <si>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</si>
  <si>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</si>
  <si>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</si>
  <si>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</si>
  <si>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</si>
  <si>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</si>
  <si>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</si>
  <si>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</si>
  <si>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</si>
  <si>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</si>
  <si>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</si>
  <si>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</si>
  <si>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</si>
  <si>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</si>
  <si>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</si>
  <si>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</si>
  <si>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</si>
  <si>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</si>
  <si>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</si>
  <si>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</si>
  <si>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</si>
  <si>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</si>
  <si>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</si>
  <si>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</si>
  <si>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</si>
  <si>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</si>
  <si>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</si>
  <si>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</si>
  <si>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</si>
  <si>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</si>
  <si>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</si>
  <si>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</si>
  <si>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</si>
  <si>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</si>
  <si>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</si>
  <si>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</si>
  <si>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</si>
  <si>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</si>
  <si>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</si>
  <si>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</si>
  <si>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</si>
  <si>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</si>
  <si>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</si>
  <si>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</si>
  <si>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</si>
  <si>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</si>
  <si>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</si>
  <si>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</si>
  <si>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</si>
  <si>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</si>
  <si>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</si>
  <si>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</si>
  <si>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Owner-occupied</t>
  </si>
  <si>
    <t>M.7A.13.2</t>
  </si>
  <si>
    <t>Second home/Holiday houses</t>
  </si>
  <si>
    <t>M.7A.13.3</t>
  </si>
  <si>
    <t>Buy-to-let/Non-owner occupied</t>
  </si>
  <si>
    <t>M.7A.13.4</t>
  </si>
  <si>
    <t>Subsidised housing</t>
  </si>
  <si>
    <t>M.7A.13.5</t>
  </si>
  <si>
    <t>Agricultural</t>
  </si>
  <si>
    <t>M.7A.13.6</t>
  </si>
  <si>
    <t>Other/No data</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</si>
  <si>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</si>
  <si>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</si>
  <si>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</si>
  <si>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</si>
  <si>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</si>
  <si>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</si>
  <si>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</si>
  <si>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</si>
  <si>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</si>
  <si>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</si>
  <si>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</si>
  <si>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</si>
  <si>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</si>
  <si>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</si>
  <si>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</si>
  <si>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</si>
  <si>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</si>
  <si>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</si>
  <si>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</si>
  <si>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</si>
  <si>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</si>
  <si>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</si>
  <si>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</si>
  <si>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</si>
  <si>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</si>
  <si>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</si>
  <si>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B1. Harmonised Transparency Template - Mortgage Assets</t>
  </si>
  <si>
    <t>1.  Additional information on the programme</t>
  </si>
  <si>
    <t>2.  Additional information on the swaps</t>
  </si>
  <si>
    <t>3.  Additional information on the asset distribution</t>
  </si>
  <si>
    <t>Transaction Counterparties</t>
  </si>
  <si>
    <t>Name</t>
  </si>
  <si>
    <t>Legal Entity Identifier (LEI)*</t>
  </si>
  <si>
    <t>E.1.1.1</t>
  </si>
  <si>
    <t>Sponsor (if applicable)</t>
  </si>
  <si>
    <t>E.1.1.2</t>
  </si>
  <si>
    <t xml:space="preserve">Servicer </t>
  </si>
  <si>
    <t>BNP Paribas Fortis</t>
  </si>
  <si>
    <t>KGCEPHLVVKVRZYO1T647</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</si>
  <si>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</si>
  <si>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</si>
  <si>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</si>
  <si>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</si>
  <si>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</si>
  <si>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</si>
  <si>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</si>
  <si>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</si>
  <si>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</si>
  <si>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</si>
  <si>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</si>
  <si>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</si>
  <si>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</si>
  <si>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</si>
  <si>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</si>
  <si>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</si>
  <si>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Stichting BNPP Fortis Pfandbriefe Representative</t>
  </si>
  <si>
    <t>E.1.1.11</t>
  </si>
  <si>
    <t>Cover Pool Monitor</t>
  </si>
  <si>
    <t>David De Schacht &amp; Jurgen De Raedemaeker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</si>
  <si>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</si>
  <si>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</si>
  <si>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</si>
  <si>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</si>
  <si>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</si>
  <si>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</si>
  <si>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</si>
  <si>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</si>
  <si>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</si>
  <si>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</si>
  <si>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</si>
  <si>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</si>
  <si>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</si>
  <si>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</si>
  <si>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</si>
  <si>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</si>
  <si>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</si>
  <si>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</si>
  <si>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</si>
  <si>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</si>
  <si>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</si>
  <si>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</si>
  <si>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</si>
  <si>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</si>
  <si>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</si>
  <si>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</si>
  <si>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</si>
  <si>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</si>
  <si>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</si>
  <si>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</si>
  <si>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</si>
  <si>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</si>
  <si>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</si>
  <si>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</si>
  <si>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</si>
  <si>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</si>
  <si>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</si>
  <si>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</si>
  <si>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</si>
  <si>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</si>
  <si>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</si>
  <si>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</si>
  <si>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</si>
  <si>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</si>
  <si>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</si>
  <si>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</si>
  <si>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</si>
  <si>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</si>
  <si>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</si>
  <si>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</si>
  <si>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</si>
  <si>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</si>
  <si>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</si>
  <si>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</si>
  <si>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</si>
  <si>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</si>
  <si>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</si>
  <si>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</si>
  <si>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</si>
  <si>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</si>
  <si>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</si>
  <si>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</si>
  <si>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</si>
  <si>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</si>
  <si>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30-&lt;60 days</t>
  </si>
  <si>
    <t>E.3.2.3</t>
  </si>
  <si>
    <t>60-&lt;90 days</t>
  </si>
  <si>
    <t>E.3.2.4</t>
  </si>
  <si>
    <t>90-&lt;180 days</t>
  </si>
  <si>
    <t>E.3.2.5</t>
  </si>
  <si>
    <t>&gt;= 180 days</t>
  </si>
  <si>
    <t>OE.3.2.1</t>
  </si>
  <si>
    <t>OE.3.2.2</t>
  </si>
  <si>
    <t>OE.3.2.3</t>
  </si>
  <si>
    <t>OE.3.2.4</t>
  </si>
  <si>
    <t>Head of ALM Treasury</t>
  </si>
  <si>
    <t>BORCHANI Tarak</t>
  </si>
  <si>
    <t>+32 460 25 32 60</t>
  </si>
  <si>
    <t>tarak.borchani@bnpparibasfortis.com</t>
  </si>
  <si>
    <t>Asset Based Funding</t>
  </si>
  <si>
    <t>VERVAEKE Johan</t>
  </si>
  <si>
    <t>+32 2 565 66 74</t>
  </si>
  <si>
    <t>johan.vervaeke@bnpparibasfortis.com</t>
  </si>
  <si>
    <t>Asset Based Solutions  (cover pool and management)</t>
  </si>
  <si>
    <t>MEESTER Oscar</t>
  </si>
  <si>
    <t>+ 32 2 565 32 91</t>
  </si>
  <si>
    <t>oscar.meester@bnpparibasfortis.com</t>
  </si>
  <si>
    <t>Website</t>
  </si>
  <si>
    <t>https://www.bnpparibasfortis.com/</t>
  </si>
  <si>
    <t>Remark</t>
  </si>
  <si>
    <t xml:space="preserve">The investor report is provided in pdf and excel-format. </t>
  </si>
  <si>
    <t xml:space="preserve">The excel-format has been provided for information purposes only and in case </t>
  </si>
  <si>
    <t>of contradiction between the pdf and excel-format, the pdf-format will prevail.</t>
  </si>
  <si>
    <t>EUR 10 Billion Mortgage Pandbrieven Programme</t>
  </si>
  <si>
    <t>Reporting Date</t>
  </si>
  <si>
    <t>Contact Details:</t>
  </si>
  <si>
    <t>Series</t>
  </si>
  <si>
    <t>ISIN</t>
  </si>
  <si>
    <t>Amount</t>
  </si>
  <si>
    <t>Issue Date</t>
  </si>
  <si>
    <t>Maturity Date</t>
  </si>
  <si>
    <t>Currency</t>
  </si>
  <si>
    <t>Coupon Type</t>
  </si>
  <si>
    <t>Coupon</t>
  </si>
  <si>
    <t>Day Count</t>
  </si>
  <si>
    <t>Next Interest Payment Date</t>
  </si>
  <si>
    <t>Remaining Average Life *</t>
  </si>
  <si>
    <t>BD@150169</t>
  </si>
  <si>
    <t>BE0002586643</t>
  </si>
  <si>
    <t>Fixed</t>
  </si>
  <si>
    <t>NACT</t>
  </si>
  <si>
    <t>22/03/2026</t>
  </si>
  <si>
    <t>BD@258179</t>
  </si>
  <si>
    <t>BE0002974559</t>
  </si>
  <si>
    <t>30/10/2026</t>
  </si>
  <si>
    <t>Extended Maturity Date</t>
  </si>
  <si>
    <t>22/03/2029</t>
  </si>
  <si>
    <t>30/10/2029</t>
  </si>
  <si>
    <t>Covered Bond Emmission</t>
  </si>
  <si>
    <t>Outstanding Series</t>
  </si>
  <si>
    <t>Totals</t>
  </si>
  <si>
    <t>Total Outstanding (in EUR):</t>
  </si>
  <si>
    <t>Current Weighted Average Fixed Coupon:</t>
  </si>
  <si>
    <t>Weighted Average Remaining Average Life*</t>
  </si>
  <si>
    <t>* At Reporting Date until Maturity Date</t>
  </si>
  <si>
    <t>Rating Agency</t>
  </si>
  <si>
    <t>Long Term Rating</t>
  </si>
  <si>
    <t>Outlook</t>
  </si>
  <si>
    <t>Short Term Rating</t>
  </si>
  <si>
    <t>Fitch</t>
  </si>
  <si>
    <t>AA-</t>
  </si>
  <si>
    <t>stable</t>
  </si>
  <si>
    <t>F1+</t>
  </si>
  <si>
    <t>Moody's</t>
  </si>
  <si>
    <t>A2</t>
  </si>
  <si>
    <t>P-1</t>
  </si>
  <si>
    <t>Standard and Poor's</t>
  </si>
  <si>
    <t>A+</t>
  </si>
  <si>
    <t>A-1</t>
  </si>
  <si>
    <t>NR</t>
  </si>
  <si>
    <t>Aaa</t>
  </si>
  <si>
    <t>AAA</t>
  </si>
  <si>
    <t>Ratings</t>
  </si>
  <si>
    <t>1. BNP Paribas Fortis Bank Senior Unsecured Ratings</t>
  </si>
  <si>
    <t>2. BNP Parisbas Fortis Mortgage Pandbrieven Ratings</t>
  </si>
  <si>
    <t>Outstanding Mortgage Pandbrieven</t>
  </si>
  <si>
    <t>(I)</t>
  </si>
  <si>
    <t>Nominal Balance Residential Mortgage Loans</t>
  </si>
  <si>
    <t>(II)</t>
  </si>
  <si>
    <t>Nominal Balance Public Finance Exposures</t>
  </si>
  <si>
    <t>(III)</t>
  </si>
  <si>
    <t>Nominal Balance Financial Institution Exposures</t>
  </si>
  <si>
    <t>(IV)</t>
  </si>
  <si>
    <t>Nominal OC Level [(II)+(III)+(IV)]/(I)-1</t>
  </si>
  <si>
    <t>Value of the Residential Loans (as defined in Royal Decree Art 6 Paraf 1)</t>
  </si>
  <si>
    <t>(V)</t>
  </si>
  <si>
    <t>Ratio Value of Resid. Mortgage Loans / Mortgage Pandbrieven Issued (V) / (I)</t>
  </si>
  <si>
    <t>Limit</t>
  </si>
  <si>
    <t>&gt; &gt; &gt; Cover Test Royal Decree Art 5 Paraf 1</t>
  </si>
  <si>
    <t>Passed</t>
  </si>
  <si>
    <t>85%</t>
  </si>
  <si>
    <t>Value of Public Finance Exposures (definition Royal Decree)</t>
  </si>
  <si>
    <t>(VI)</t>
  </si>
  <si>
    <t>Value of Financial Institution Exposures (definition Royal Decree)</t>
  </si>
  <si>
    <t>(VII)</t>
  </si>
  <si>
    <t>Principal Used for covering Interest in the 'Interest and Principal Coverage Test'</t>
  </si>
  <si>
    <t>(VIIBis)</t>
  </si>
  <si>
    <t>Ratio Value All Cover Assets / Mortgage Pandbrieven Issued [V+VI+VII+VIIBis]/I</t>
  </si>
  <si>
    <t>&gt; &gt; &gt; Cover Test Royal Decree Art 5 Paraf 2</t>
  </si>
  <si>
    <t>105%</t>
  </si>
  <si>
    <t>Interest Proceeds Cover Assets</t>
  </si>
  <si>
    <t>(VIII)</t>
  </si>
  <si>
    <t>Total Interest Proceeds Residential Mortgage Loans</t>
  </si>
  <si>
    <t>Total Interest Proceeds Public Finance Exposures</t>
  </si>
  <si>
    <t>Total Interest Proceeds  Financial Institution Exposures</t>
  </si>
  <si>
    <t>Impact Derivatives</t>
  </si>
  <si>
    <t>Principal Proceeds Cover Assets</t>
  </si>
  <si>
    <t>(IX)</t>
  </si>
  <si>
    <t>Total Principal Proceeds Public Finance Exposures</t>
  </si>
  <si>
    <t>Total Principal Proceeds Financial Institution Exposures</t>
  </si>
  <si>
    <t>Interest Requirement Covered Bonds</t>
  </si>
  <si>
    <t>(X)</t>
  </si>
  <si>
    <t>Costs, Fees and expenses Covered Bonds</t>
  </si>
  <si>
    <t>(XI)</t>
  </si>
  <si>
    <t>Principal Requirement Covered Bonds</t>
  </si>
  <si>
    <t>(XII)</t>
  </si>
  <si>
    <t>Total Surplus (+) / Deficit (-)  (VIII)+(IX)-(X)-(XI)-(XII)</t>
  </si>
  <si>
    <t>&gt; &gt; &gt; Cover Test Royal Decree Art 5 paraf 3</t>
  </si>
  <si>
    <t>Cumulative Cash Inflow Next 180 Days</t>
  </si>
  <si>
    <t>(XIII)</t>
  </si>
  <si>
    <t>Cumulative Cash Outflow Next 180 Days</t>
  </si>
  <si>
    <t>(XIV)</t>
  </si>
  <si>
    <t>Liquidity Surplus (+) / Deficit (-) (XIII)+(XIV)</t>
  </si>
  <si>
    <t>&gt; &gt; &gt; Liquidity Test Royal Decree Art 7 paraf 1</t>
  </si>
  <si>
    <t>MtM Liquid Bonds</t>
  </si>
  <si>
    <t>(XV)</t>
  </si>
  <si>
    <t>Interest Payable on Mortgage Pandbrieven next 3 months</t>
  </si>
  <si>
    <t>(XVI)</t>
  </si>
  <si>
    <t>Excess Coverage Interest Mortgage Pandbrieven by Liquid Bonds (XV)-(XVI)</t>
  </si>
  <si>
    <t>(XVII)</t>
  </si>
  <si>
    <t>Test Summary</t>
  </si>
  <si>
    <t>(all amounts in EUR unless stated otherwise)</t>
  </si>
  <si>
    <t>1. Outstanding Mortgage Pandbrieven and Cover Assets</t>
  </si>
  <si>
    <t>2. Residential Mortgage Loans Cover Test</t>
  </si>
  <si>
    <t>3. Total Asset Cover Test</t>
  </si>
  <si>
    <t>4. Interest and Principal Coverage Test</t>
  </si>
  <si>
    <t>5. Liquidity Tests</t>
  </si>
  <si>
    <t>Outstanding Balance of Residential Mortgage Loans at the Cut-off Date</t>
  </si>
  <si>
    <t>Principal Redemptions between Cut-off Date and Maturity</t>
  </si>
  <si>
    <t>Interest Payments between Cut-off Date and Maturity Date</t>
  </si>
  <si>
    <t>Number of loans</t>
  </si>
  <si>
    <t>Average Outstanding Balance per borrower</t>
  </si>
  <si>
    <t>Average Outstanding Balance per loan</t>
  </si>
  <si>
    <t>Weighted average Current Loan to Current Value</t>
  </si>
  <si>
    <t>Weighted average Current Loan to Original Value</t>
  </si>
  <si>
    <t>Weighted average seasoning (in Years)</t>
  </si>
  <si>
    <t>Weighted average remaining maturity (in years, at 0% CPR)</t>
  </si>
  <si>
    <t>Weighted average initial maturity (in years, at 0% CPR)</t>
  </si>
  <si>
    <t>Percentage of Fixed Rate Loans</t>
  </si>
  <si>
    <t>Percentage of Variable Rate Loans</t>
  </si>
  <si>
    <t>Weighted average interest rate</t>
  </si>
  <si>
    <t>Weighted average interest rate Fixed Rate Loans</t>
  </si>
  <si>
    <t>Weighted average interest rate Variable Rate Loans</t>
  </si>
  <si>
    <t>Weighted Remaining average life (in years, at 0% CPR)</t>
  </si>
  <si>
    <t>Weighted Remaining average life to interest reset (in years, at 0% CPR)</t>
  </si>
  <si>
    <t>% Construction Loans</t>
  </si>
  <si>
    <t>Registered Cash Proceeds under the Residential Mortgage Loans</t>
  </si>
  <si>
    <t>BE0000337460</t>
  </si>
  <si>
    <t>BE0000345547</t>
  </si>
  <si>
    <t>BE0000349580</t>
  </si>
  <si>
    <t>BE0000352618</t>
  </si>
  <si>
    <t>Kingdom of Belgium</t>
  </si>
  <si>
    <t>BGB 1 22/06/2026</t>
  </si>
  <si>
    <t>BGB 0.8 22/06/2028</t>
  </si>
  <si>
    <t>BGB 0.1 22/06/2030</t>
  </si>
  <si>
    <t>BGB 0 22/10/2031</t>
  </si>
  <si>
    <t>Nominal Amount</t>
  </si>
  <si>
    <t>F</t>
  </si>
  <si>
    <t>Standar &amp; Poor's Rating</t>
  </si>
  <si>
    <t>AA</t>
  </si>
  <si>
    <t>Fitch Rating</t>
  </si>
  <si>
    <t>Moody's Rating</t>
  </si>
  <si>
    <t>Aa3</t>
  </si>
  <si>
    <t>Cover Pool Summary</t>
  </si>
  <si>
    <t>(All Amounts are in Euro)</t>
  </si>
  <si>
    <t>Portfolio Cut-off Date</t>
  </si>
  <si>
    <t>1. Residential Mortgage Loans</t>
  </si>
  <si>
    <t>See Stratification Tables Mortgages for more details</t>
  </si>
  <si>
    <t>2. Registered Cash</t>
  </si>
  <si>
    <t>3. Public Sector Exposure (Liquid Bond Positions)</t>
  </si>
  <si>
    <t>4. Derivatives</t>
  </si>
  <si>
    <t>None</t>
  </si>
  <si>
    <t>5. Prepayments Last Calendar Month</t>
  </si>
  <si>
    <t>In EUR</t>
  </si>
  <si>
    <t>In %</t>
  </si>
  <si>
    <t>In number of loans</t>
  </si>
  <si>
    <t>In Years</t>
  </si>
  <si>
    <t>&lt;=1</t>
  </si>
  <si>
    <t>&gt;1 and &lt;=2</t>
  </si>
  <si>
    <t>&gt;2 and &lt;=3</t>
  </si>
  <si>
    <t>&gt;3 and &lt;=4</t>
  </si>
  <si>
    <t>&gt;4 and &lt;=5</t>
  </si>
  <si>
    <t>&gt;5 and &lt;=6</t>
  </si>
  <si>
    <t>&gt;6 and &lt;=7</t>
  </si>
  <si>
    <t>&gt;7 and &lt;=8</t>
  </si>
  <si>
    <t>&gt;8 and &lt;=9</t>
  </si>
  <si>
    <t>&gt;9 and &lt;=10</t>
  </si>
  <si>
    <t>&gt;10 and &lt;=11</t>
  </si>
  <si>
    <t>&gt;11 and &lt;=12</t>
  </si>
  <si>
    <t>&gt;12 and &lt;=13</t>
  </si>
  <si>
    <t>&gt;13 and &lt;=14</t>
  </si>
  <si>
    <t>&gt;14 and &lt;=15</t>
  </si>
  <si>
    <t>&gt;15 and &lt;=16</t>
  </si>
  <si>
    <t>&gt;16 and &lt;=17</t>
  </si>
  <si>
    <t>&gt;17 and &lt;=18</t>
  </si>
  <si>
    <t>&gt;18 and &lt;=19</t>
  </si>
  <si>
    <t>&gt;19 and &lt;=20</t>
  </si>
  <si>
    <t>&gt;20 and &lt;=21</t>
  </si>
  <si>
    <t>&gt;21 and &lt;=22</t>
  </si>
  <si>
    <t>&gt;22 and &lt;=23</t>
  </si>
  <si>
    <t>&gt;23 and &lt;=24</t>
  </si>
  <si>
    <t>&lt;0</t>
  </si>
  <si>
    <t>&gt;24 and &lt;=25</t>
  </si>
  <si>
    <t>&gt;25 and &lt;=26</t>
  </si>
  <si>
    <t>&gt;26 and &lt;=27</t>
  </si>
  <si>
    <t>&gt;27 and &lt;=28</t>
  </si>
  <si>
    <t>&gt;28 and &lt;=29</t>
  </si>
  <si>
    <t>&gt;29 and &lt;=30</t>
  </si>
  <si>
    <t>&gt;30 and &lt;=31</t>
  </si>
  <si>
    <t>&gt;33 and &lt;=34</t>
  </si>
  <si>
    <t>&gt;39 and &lt;=40</t>
  </si>
  <si>
    <t>Year</t>
  </si>
  <si>
    <t>In EUR * 1000</t>
  </si>
  <si>
    <t>In number of Borrowers</t>
  </si>
  <si>
    <t>&lt;=100</t>
  </si>
  <si>
    <t>&gt;100 and &lt;=200</t>
  </si>
  <si>
    <t>&gt;200 and &lt;=300</t>
  </si>
  <si>
    <t>&gt;300 and &lt;=400</t>
  </si>
  <si>
    <t>&gt;400</t>
  </si>
  <si>
    <t>0 - 0.5%</t>
  </si>
  <si>
    <t>0.5 - 1%</t>
  </si>
  <si>
    <t>1 - 1.5%</t>
  </si>
  <si>
    <t>1.5 - 2%</t>
  </si>
  <si>
    <t>2 - 2.5%</t>
  </si>
  <si>
    <t>2.5 - 3%</t>
  </si>
  <si>
    <t>3 - 3.5%</t>
  </si>
  <si>
    <t>3.5 - 4%</t>
  </si>
  <si>
    <t>4 - 4.5%</t>
  </si>
  <si>
    <t>4.5 - 5%</t>
  </si>
  <si>
    <t>5 - 5.5%</t>
  </si>
  <si>
    <t>5.5 - 6%</t>
  </si>
  <si>
    <t>6 - 6.5%</t>
  </si>
  <si>
    <t>7 - 7.5%</t>
  </si>
  <si>
    <t>Variable</t>
  </si>
  <si>
    <t>Variable With Cap</t>
  </si>
  <si>
    <t>2026</t>
  </si>
  <si>
    <t>2027</t>
  </si>
  <si>
    <t>2028</t>
  </si>
  <si>
    <t>2029</t>
  </si>
  <si>
    <t>2030</t>
  </si>
  <si>
    <t>2031</t>
  </si>
  <si>
    <t>2032</t>
  </si>
  <si>
    <t>2033</t>
  </si>
  <si>
    <t>2034</t>
  </si>
  <si>
    <t>2035</t>
  </si>
  <si>
    <t>2036</t>
  </si>
  <si>
    <t>2037</t>
  </si>
  <si>
    <t>2038</t>
  </si>
  <si>
    <t>Fixed To Maturity</t>
  </si>
  <si>
    <t>Monthly</t>
  </si>
  <si>
    <t>Annuity</t>
  </si>
  <si>
    <t>Interest only</t>
  </si>
  <si>
    <t>Linear</t>
  </si>
  <si>
    <t>0-10%</t>
  </si>
  <si>
    <t>11-20%</t>
  </si>
  <si>
    <t>21-30%</t>
  </si>
  <si>
    <t>31-40%</t>
  </si>
  <si>
    <t>41-50%</t>
  </si>
  <si>
    <t>51-60%</t>
  </si>
  <si>
    <t>61-70%</t>
  </si>
  <si>
    <t>71-80%</t>
  </si>
  <si>
    <t>81-90%</t>
  </si>
  <si>
    <t>91-100%</t>
  </si>
  <si>
    <t>101-110%</t>
  </si>
  <si>
    <t>111-120%</t>
  </si>
  <si>
    <t>&gt;120%</t>
  </si>
  <si>
    <t>1-20%</t>
  </si>
  <si>
    <t>21-40%</t>
  </si>
  <si>
    <t>41-60%</t>
  </si>
  <si>
    <t>61-80%</t>
  </si>
  <si>
    <t>81-100%</t>
  </si>
  <si>
    <t>101-120%</t>
  </si>
  <si>
    <t>121-140%</t>
  </si>
  <si>
    <t>141-160%</t>
  </si>
  <si>
    <t>161-180%</t>
  </si>
  <si>
    <t>181-200%</t>
  </si>
  <si>
    <t>201-300%</t>
  </si>
  <si>
    <t>301-400%</t>
  </si>
  <si>
    <t>401-500%</t>
  </si>
  <si>
    <t>&gt;500%</t>
  </si>
  <si>
    <t>&gt;=0 and &lt;=1</t>
  </si>
  <si>
    <t>In number of Properties</t>
  </si>
  <si>
    <t>Phase 1</t>
  </si>
  <si>
    <t>Phase 2</t>
  </si>
  <si>
    <t>Phase 3</t>
  </si>
  <si>
    <t>Straticifation Tables</t>
  </si>
  <si>
    <t>1. Geographic distribution</t>
  </si>
  <si>
    <t>2. Seasoning</t>
  </si>
  <si>
    <t>3. Remaining term to maturity</t>
  </si>
  <si>
    <t>4. Original term to maturity</t>
  </si>
  <si>
    <t>5. Origination Year</t>
  </si>
  <si>
    <t>6. Outstanding Loan Balance by Borrower</t>
  </si>
  <si>
    <t>7. Interest Rate</t>
  </si>
  <si>
    <t>8. Interest Rate Type</t>
  </si>
  <si>
    <t>9. Next Reset Date</t>
  </si>
  <si>
    <t>10. Interest Payment Frequency</t>
  </si>
  <si>
    <t>11. Repayment Type</t>
  </si>
  <si>
    <t>12. Current Loan to Current Value (LTV)</t>
  </si>
  <si>
    <t xml:space="preserve">13. Current Loan to Original Value (LTOV) </t>
  </si>
  <si>
    <t>14. Loan to Mortgage Inscription Ratio (LTM)</t>
  </si>
  <si>
    <t>15. Distribution of Average Life to Final Maturity (at 0% CPR)</t>
  </si>
  <si>
    <t>16. Distribution of Average Life To Interest Reset Date (at 0% CPR)</t>
  </si>
  <si>
    <t>17. Occupation Type (Based on Indexed Property Value)</t>
  </si>
  <si>
    <t>18. IFRS9 Norms</t>
  </si>
  <si>
    <t>Performing</t>
  </si>
  <si>
    <t>0 - 30 Days</t>
  </si>
  <si>
    <t>30 - 60 Days</t>
  </si>
  <si>
    <t>60 - 90 Days</t>
  </si>
  <si>
    <t>&gt; 90 Days</t>
  </si>
  <si>
    <t>Cover Pool Performance</t>
  </si>
  <si>
    <t xml:space="preserve">1. Delinquencies (at cut-off date)
</t>
  </si>
  <si>
    <t>Cutt-off</t>
  </si>
  <si>
    <t>Maturity</t>
  </si>
  <si>
    <t>Month</t>
  </si>
  <si>
    <t>Days</t>
  </si>
  <si>
    <t>Covered bonds</t>
  </si>
  <si>
    <t>CPR 0%</t>
  </si>
  <si>
    <t>CPR 2%</t>
  </si>
  <si>
    <t>CPR 5%</t>
  </si>
  <si>
    <t>CPR 10%</t>
  </si>
  <si>
    <t>Amortisation</t>
  </si>
  <si>
    <t>TIME</t>
  </si>
  <si>
    <t>LIABILITIES</t>
  </si>
  <si>
    <t>COVER LOAN ASSETS</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</si>
  <si>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</si>
  <si>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</si>
  <si>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</si>
  <si>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</si>
  <si>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</si>
  <si>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</si>
  <si>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</si>
  <si>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</si>
  <si>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</si>
  <si>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</si>
  <si>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</si>
  <si>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</si>
  <si>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r>
      <t>· By submitting your personal information, you also agree that such information may be transferred to, and stored at, a destination outside the European Economic Area ("</t>
    </r>
    <r>
      <rPr>
        <b/>
        <sz val="13"/>
        <rFont val="Aptos Narrow"/>
        <family val="2"/>
        <scheme val="minor"/>
      </rPr>
      <t>EEA</t>
    </r>
    <r>
      <rPr>
        <sz val="13"/>
        <rFont val="Aptos Narrow"/>
        <family val="2"/>
        <scheme val="minor"/>
      </rPr>
      <t>"), whether or not an adequate level of protection in ensured for personal information in the country of reception.</t>
    </r>
  </si>
  <si>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</si>
  <si>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</si>
  <si>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</si>
  <si>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</si>
  <si>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</si>
  <si>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</si>
  <si>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</si>
  <si>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</si>
  <si>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</si>
  <si>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</si>
  <si>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</si>
  <si>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</si>
  <si>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</si>
  <si>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</si>
  <si>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</si>
  <si>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</si>
  <si>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</si>
  <si>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r>
      <t>For the purpose of the Law of 8 December 1992 on the protection of privacy in relation to processing of personal information (</t>
    </r>
    <r>
      <rPr>
        <i/>
        <sz val="13"/>
        <rFont val="Aptos Narrow"/>
        <family val="2"/>
        <scheme val="minor"/>
      </rPr>
      <t>loi relative à la protection de la vie privée à l'égard des traitements de données à caractère personnel / wet tot bescherming van de persoonlijke levensfeer ten opzichte van de verwerking van persoonsgegevens</t>
    </r>
    <r>
      <rPr>
        <sz val="13"/>
        <rFont val="Aptos Narrow"/>
        <family val="2"/>
        <scheme val="minor"/>
      </rPr>
      <t>) (the "</t>
    </r>
    <r>
      <rPr>
        <b/>
        <sz val="13"/>
        <rFont val="Aptos Narrow"/>
        <family val="2"/>
        <scheme val="minor"/>
      </rPr>
      <t>Belgian DPL</t>
    </r>
    <r>
      <rPr>
        <sz val="13"/>
        <rFont val="Aptos Narrow"/>
        <family val="2"/>
        <scheme val="minor"/>
      </rPr>
      <t>"), we (the Covered Bond Label Foundation) are the data controller.</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</si>
  <si>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Aptos Narrow"/>
        <family val="2"/>
        <scheme val="minor"/>
      </rPr>
      <t>you</t>
    </r>
    <r>
      <rPr>
        <sz val="13"/>
        <rFont val="Aptos Narrow"/>
        <family val="2"/>
        <scheme val="minor"/>
      </rPr>
      <t>") will be processed by us or by third parties. Please read the following carefully to understand our views and practices regarding your personal information and how we will treat it.</t>
    </r>
  </si>
  <si>
    <r>
      <t>The Covered Bond Label Foundation ("</t>
    </r>
    <r>
      <rPr>
        <b/>
        <sz val="13"/>
        <color rgb="FF1E1B1D"/>
        <rFont val="Aptos Narrow"/>
        <family val="2"/>
        <scheme val="minor"/>
      </rPr>
      <t>we</t>
    </r>
    <r>
      <rPr>
        <sz val="13"/>
        <color rgb="FF1E1B1D"/>
        <rFont val="Aptos Narrow"/>
        <family val="2"/>
        <scheme val="minor"/>
      </rPr>
      <t>" or "</t>
    </r>
    <r>
      <rPr>
        <b/>
        <sz val="13"/>
        <color rgb="FF1E1B1D"/>
        <rFont val="Aptos Narrow"/>
        <family val="2"/>
        <scheme val="minor"/>
      </rPr>
      <t>us</t>
    </r>
    <r>
      <rPr>
        <sz val="13"/>
        <color rgb="FF1E1B1D"/>
        <rFont val="Aptos Narrow"/>
        <family val="2"/>
        <scheme val="minor"/>
      </rPr>
      <t>") is committed to protecting and respecting the privacy of our users.</t>
    </r>
  </si>
  <si>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</si>
  <si>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</si>
  <si>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</si>
  <si>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</si>
  <si>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</si>
  <si>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</si>
  <si>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</si>
  <si>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</si>
  <si>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</si>
  <si>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</si>
  <si>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</si>
  <si>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</si>
  <si>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</si>
  <si>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</si>
  <si>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</si>
  <si>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</si>
  <si>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</si>
  <si>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</si>
  <si>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</si>
  <si>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</si>
  <si>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</si>
  <si>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</si>
  <si>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</si>
  <si>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</si>
  <si>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</si>
  <si>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</si>
  <si>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</si>
  <si>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</si>
  <si>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</si>
  <si>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</si>
  <si>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</si>
  <si>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</si>
  <si>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</si>
  <si>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</si>
  <si>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</si>
  <si>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</si>
  <si>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</si>
  <si>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</si>
  <si>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</si>
  <si>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</si>
  <si>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</si>
  <si>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</si>
  <si>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</si>
  <si>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</si>
  <si>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</si>
  <si>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</si>
  <si>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</si>
  <si>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</si>
  <si>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</si>
  <si>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</si>
  <si>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</si>
  <si>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</si>
  <si>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</si>
  <si>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</si>
  <si>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</si>
  <si>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</si>
  <si>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</si>
  <si>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</si>
  <si>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</si>
  <si>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</si>
  <si>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</si>
  <si>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</si>
  <si>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</si>
  <si>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</si>
  <si>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</si>
  <si>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</si>
  <si>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</si>
  <si>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r>
      <t>When using the Site, you must comply with the provisions of our </t>
    </r>
    <r>
      <rPr>
        <b/>
        <sz val="13"/>
        <color rgb="FF1E1B1D"/>
        <rFont val="Aptos Narrow"/>
        <family val="2"/>
        <scheme val="minor"/>
      </rPr>
      <t>Acceptable Use Policy</t>
    </r>
    <r>
      <rPr>
        <sz val="13"/>
        <color rgb="FF1E1B1D"/>
        <rFont val="Aptos Narrow"/>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Aptos Narrow"/>
        <family val="2"/>
        <scheme val="minor"/>
      </rPr>
      <t>Acceptable Use Policy</t>
    </r>
    <r>
      <rPr>
        <sz val="13"/>
        <color rgb="FF1E1B1D"/>
        <rFont val="Aptos Narrow"/>
        <family val="2"/>
        <scheme val="minor"/>
      </rPr>
      <t> that you commit.</t>
    </r>
  </si>
  <si>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</si>
  <si>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</si>
  <si>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</si>
  <si>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</si>
  <si>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</si>
  <si>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</si>
  <si>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</si>
  <si>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</si>
  <si>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</si>
  <si>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r>
      <t>Issuers will be provided with a unique user identification code and password (the "</t>
    </r>
    <r>
      <rPr>
        <b/>
        <sz val="13"/>
        <rFont val="Aptos Narrow"/>
        <family val="2"/>
        <scheme val="minor"/>
      </rPr>
      <t>User Details</t>
    </r>
    <r>
      <rPr>
        <sz val="13"/>
        <rFont val="Aptos Narrow"/>
        <family val="2"/>
        <scheme val="minor"/>
      </rPr>
      <t>") in order to access the Site for the sole purpose of uploading and/or validating Product Information on the Site. Such User Details are granted by us for the sole and exclusive use of the Issuer.</t>
    </r>
  </si>
  <si>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</si>
  <si>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</si>
  <si>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</si>
  <si>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</si>
  <si>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</si>
  <si>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</si>
  <si>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</si>
  <si>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</si>
  <si>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</si>
  <si>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</si>
  <si>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</si>
  <si>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</si>
  <si>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</si>
  <si>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</si>
  <si>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</si>
  <si>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</si>
  <si>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</si>
  <si>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</si>
  <si>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</si>
  <si>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</si>
  <si>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</si>
  <si>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</si>
  <si>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</si>
  <si>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</si>
  <si>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</si>
  <si>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</si>
  <si>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</si>
  <si>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</si>
  <si>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</si>
  <si>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</si>
  <si>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</si>
  <si>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</si>
  <si>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</si>
  <si>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Aptos Narrow"/>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Aptos Narrow"/>
        <family val="2"/>
        <scheme val="minor"/>
      </rPr>
      <t> Inclusion of Product Information in the directory on the Site does not constitute a warranty or representation by us that the Product is a covered bond product or complies with any particular criteria or regulations.</t>
    </r>
  </si>
  <si>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</si>
  <si>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</si>
  <si>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</si>
  <si>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</si>
  <si>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</si>
  <si>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</si>
  <si>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r>
      <t xml:space="preserve"> Please read the T&amp;Cs carefully before you start to use the Site. By clicking </t>
    </r>
    <r>
      <rPr>
        <b/>
        <sz val="13"/>
        <color rgb="FF1E1B1D"/>
        <rFont val="Aptos Narrow"/>
        <family val="2"/>
        <scheme val="minor"/>
      </rPr>
      <t>'Accept'</t>
    </r>
    <r>
      <rPr>
        <sz val="13"/>
        <color rgb="FF1E1B1D"/>
        <rFont val="Aptos Narrow"/>
        <family val="2"/>
        <scheme val="minor"/>
      </rPr>
      <t> you indicate that you accept these T&amp;Cs and that you agree to abide by them.</t>
    </r>
  </si>
  <si>
    <r>
      <rPr>
        <b/>
        <sz val="13"/>
        <color rgb="FF1E1B1D"/>
        <rFont val="Aptos Narrow"/>
        <family val="2"/>
        <scheme val="minor"/>
      </rPr>
      <t>Our Acceptable Use Policy</t>
    </r>
    <r>
      <rPr>
        <sz val="13"/>
        <color rgb="FF1E1B1D"/>
        <rFont val="Aptos Narrow"/>
        <family val="2"/>
        <scheme val="minor"/>
      </rPr>
      <t> and </t>
    </r>
    <r>
      <rPr>
        <b/>
        <sz val="13"/>
        <color rgb="FF1E1B1D"/>
        <rFont val="Aptos Narrow"/>
        <family val="2"/>
        <scheme val="minor"/>
      </rPr>
      <t>Privacy Policy</t>
    </r>
    <r>
      <rPr>
        <sz val="13"/>
        <color rgb="FF1E1B1D"/>
        <rFont val="Aptos Narrow"/>
        <family val="2"/>
        <scheme val="minor"/>
      </rPr>
      <t> are incorporated into these T&amp;Cs.</t>
    </r>
  </si>
  <si>
    <r>
      <t xml:space="preserve"> These terms and conditions together with the documents referred to in them set out the terms of use ("</t>
    </r>
    <r>
      <rPr>
        <b/>
        <sz val="13"/>
        <color rgb="FF1E1B1D"/>
        <rFont val="Aptos Narrow"/>
        <family val="2"/>
        <scheme val="minor"/>
      </rPr>
      <t>T&amp;Cs</t>
    </r>
    <r>
      <rPr>
        <sz val="13"/>
        <color rgb="FF1E1B1D"/>
        <rFont val="Aptos Narrow"/>
        <family val="2"/>
        <scheme val="minor"/>
      </rPr>
      <t>") on which (a) an Issuer; (b) Investor; or (c) any other User, may make use of the Site. Section A applies primarily to Investors, and Section B applies primarily to Issuers. The General T&amp;Cs in Section C apply to all Users.</t>
    </r>
  </si>
  <si>
    <r>
      <t>The Site is intended for use as a directory of information relating to certain covered bond products ("</t>
    </r>
    <r>
      <rPr>
        <b/>
        <sz val="13"/>
        <color rgb="FF1E1B1D"/>
        <rFont val="Aptos Narrow"/>
        <family val="2"/>
        <scheme val="minor"/>
      </rPr>
      <t>Products</t>
    </r>
    <r>
      <rPr>
        <sz val="13"/>
        <color rgb="FF1E1B1D"/>
        <rFont val="Aptos Narrow"/>
        <family val="2"/>
        <scheme val="minor"/>
      </rPr>
      <t>") (the "</t>
    </r>
    <r>
      <rPr>
        <b/>
        <sz val="13"/>
        <color rgb="FF1E1B1D"/>
        <rFont val="Aptos Narrow"/>
        <family val="2"/>
        <scheme val="minor"/>
      </rPr>
      <t>Product Information</t>
    </r>
    <r>
      <rPr>
        <sz val="13"/>
        <color rgb="FF1E1B1D"/>
        <rFont val="Aptos Narrow"/>
        <family val="2"/>
        <scheme val="minor"/>
      </rPr>
      <t>") by an issuer of ("</t>
    </r>
    <r>
      <rPr>
        <b/>
        <sz val="13"/>
        <color rgb="FF1E1B1D"/>
        <rFont val="Aptos Narrow"/>
        <family val="2"/>
        <scheme val="minor"/>
      </rPr>
      <t>Issuer</t>
    </r>
    <r>
      <rPr>
        <sz val="13"/>
        <color rgb="FF1E1B1D"/>
        <rFont val="Aptos Narrow"/>
        <family val="2"/>
        <scheme val="minor"/>
      </rPr>
      <t>"), or potential investor in ("</t>
    </r>
    <r>
      <rPr>
        <b/>
        <sz val="13"/>
        <color rgb="FF1E1B1D"/>
        <rFont val="Aptos Narrow"/>
        <family val="2"/>
        <scheme val="minor"/>
      </rPr>
      <t>Investor</t>
    </r>
    <r>
      <rPr>
        <sz val="13"/>
        <color rgb="FF1E1B1D"/>
        <rFont val="Aptos Narrow"/>
        <family val="2"/>
        <scheme val="minor"/>
      </rPr>
      <t>"), such Products (an Issuer, Investor, or any other person accessing this Site, each a "</t>
    </r>
    <r>
      <rPr>
        <b/>
        <sz val="13"/>
        <color rgb="FF1E1B1D"/>
        <rFont val="Aptos Narrow"/>
        <family val="2"/>
        <scheme val="minor"/>
      </rPr>
      <t>User</t>
    </r>
    <r>
      <rPr>
        <sz val="13"/>
        <color rgb="FF1E1B1D"/>
        <rFont val="Aptos Narrow"/>
        <family val="2"/>
        <scheme val="minor"/>
      </rPr>
      <t>" or "</t>
    </r>
    <r>
      <rPr>
        <b/>
        <sz val="13"/>
        <color rgb="FF1E1B1D"/>
        <rFont val="Aptos Narrow"/>
        <family val="2"/>
        <scheme val="minor"/>
      </rPr>
      <t>you</t>
    </r>
    <r>
      <rPr>
        <sz val="13"/>
        <color rgb="FF1E1B1D"/>
        <rFont val="Aptos Narrow"/>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</si>
  <si>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</si>
  <si>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</si>
  <si>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</si>
  <si>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</si>
  <si>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</si>
  <si>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</si>
  <si>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Worksheet G1. Crisis M Payment Holidays</t>
  </si>
  <si>
    <t>Tab 1: Harmonised Transparency Template</t>
  </si>
  <si>
    <t>Worksheet F1: Sustainable M data</t>
  </si>
  <si>
    <t>Worksheet E: Optional ECB-ECAIs data</t>
  </si>
  <si>
    <t>Worksheet D &amp; Onwards (If Any): National Transparency Template</t>
  </si>
  <si>
    <t>Covered Bond Label Disclaimer</t>
  </si>
  <si>
    <t>Worksheet C: HTT Harmonised Glossary</t>
  </si>
  <si>
    <t>Worksheet B3: HTT Shipping Assets</t>
  </si>
  <si>
    <t>Worksheet B2: HTT Public Sector Assets</t>
  </si>
  <si>
    <t>Worksheet B1: HTT Mortgage Assets</t>
  </si>
  <si>
    <t>Worksheet A: HTT General</t>
  </si>
  <si>
    <t>Index</t>
  </si>
  <si>
    <t>2025  Version</t>
  </si>
  <si>
    <t>Harmonised Transparency Template</t>
  </si>
  <si>
    <t>Paying Agent</t>
  </si>
  <si>
    <t>Interest Covereage Test (passe/failed)</t>
  </si>
  <si>
    <t>NPV Test (passed/failed)</t>
  </si>
  <si>
    <t>(g)        Percentage of loans in default:</t>
  </si>
  <si>
    <t>(f)        Levels of OC:</t>
  </si>
  <si>
    <t>(e)        Overview maturity extension triggers:</t>
  </si>
  <si>
    <t>(e)        Maturity Structure - covered bond:</t>
  </si>
  <si>
    <t>(e)        Maturity Structure - cover assets:</t>
  </si>
  <si>
    <t>(d)        Hedging Strategy</t>
  </si>
  <si>
    <t>(d)        Market Risk:</t>
  </si>
  <si>
    <t>147 for Public Sector Asset - type of debtor</t>
  </si>
  <si>
    <t>441 LTV Commercial Mortgage</t>
  </si>
  <si>
    <t>(d)        Credit Risk:</t>
  </si>
  <si>
    <t xml:space="preserve">            (d)        Liquidity Risk - primary assets cover pool:</t>
  </si>
  <si>
    <t>(d)        Currency risk - covered bond:</t>
  </si>
  <si>
    <t xml:space="preserve">          (d)         Interest rate risk - covered bond:</t>
  </si>
  <si>
    <t>(d)        Currency risk - cover pool:</t>
  </si>
  <si>
    <t xml:space="preserve">            (d)        Interest rate risk - cover pool:</t>
  </si>
  <si>
    <t xml:space="preserve">(c)       Valuation Method: </t>
  </si>
  <si>
    <t xml:space="preserve">(c)        Loan size: </t>
  </si>
  <si>
    <t>(c)        Type of cover assets:</t>
  </si>
  <si>
    <t xml:space="preserve">(c)        Geographical distribution: </t>
  </si>
  <si>
    <t>[insert here link to the cover pool on the covered bond label website]</t>
  </si>
  <si>
    <t xml:space="preserve">(b)        List of ISIN of issued covered bonds: </t>
  </si>
  <si>
    <t xml:space="preserve">(a)         Value of outstanding covered bonds: </t>
  </si>
  <si>
    <t xml:space="preserve">(a)         Value of the cover pool total assets: </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</si>
  <si>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</si>
  <si>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</si>
  <si>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4. Compliance Art 14 CBD Check table</t>
  </si>
  <si>
    <t>If yes, please provide frurther details</t>
  </si>
  <si>
    <r>
      <t xml:space="preserve">Is sustainability based on </t>
    </r>
    <r>
      <rPr>
        <b/>
        <sz val="11"/>
        <rFont val="Aptos Narrow"/>
        <family val="2"/>
        <scheme val="minor"/>
      </rPr>
      <t>other criteria</t>
    </r>
    <r>
      <rPr>
        <sz val="11"/>
        <rFont val="Aptos Narrow"/>
        <family val="2"/>
        <scheme val="minor"/>
      </rPr>
      <t>?</t>
    </r>
  </si>
  <si>
    <r>
      <t xml:space="preserve">Is sustainability based on </t>
    </r>
    <r>
      <rPr>
        <b/>
        <sz val="11"/>
        <rFont val="Aptos Narrow"/>
        <family val="2"/>
        <scheme val="minor"/>
      </rPr>
      <t>sustainable collateral assets present in the cover pool</t>
    </r>
    <r>
      <rPr>
        <sz val="11"/>
        <rFont val="Aptos Narrow"/>
        <family val="2"/>
        <scheme val="minor"/>
      </rPr>
      <t>?</t>
    </r>
  </si>
  <si>
    <r>
      <t>Is sustainability based on s</t>
    </r>
    <r>
      <rPr>
        <b/>
        <sz val="11"/>
        <rFont val="Aptos Narrow"/>
        <family val="2"/>
        <scheme val="minor"/>
      </rPr>
      <t>ustainable assets not present in the cover pool</t>
    </r>
    <r>
      <rPr>
        <sz val="11"/>
        <rFont val="Aptos Narrow"/>
        <family val="2"/>
        <scheme val="minor"/>
      </rPr>
      <t>?</t>
    </r>
  </si>
  <si>
    <t xml:space="preserve">Bond list </t>
  </si>
  <si>
    <t xml:space="preserve">12. Bond List </t>
  </si>
  <si>
    <t xml:space="preserve">11. Liquid Assets </t>
  </si>
  <si>
    <t>OG.3.10.2</t>
  </si>
  <si>
    <t>NZD</t>
  </si>
  <si>
    <t>6. Cover Assets - Currency</t>
  </si>
  <si>
    <t>o/w 1.5-2 y</t>
  </si>
  <si>
    <t>o/w 0.5-1 y</t>
  </si>
  <si>
    <t xml:space="preserve">% Total Initial Maturity </t>
  </si>
  <si>
    <t xml:space="preserve">Initial Maturity  </t>
  </si>
  <si>
    <t>OG.3.4.10</t>
  </si>
  <si>
    <t>Weighted Average Life (in years)</t>
  </si>
  <si>
    <t xml:space="preserve">Expected Upon Prepayments </t>
  </si>
  <si>
    <t xml:space="preserve">Contractual </t>
  </si>
  <si>
    <t>3. Cover Pool Composition</t>
  </si>
  <si>
    <t xml:space="preserve">2. Over-collateralisation (OC) </t>
  </si>
  <si>
    <t>OG.3.1.4</t>
  </si>
  <si>
    <t>Total Cover Assets</t>
  </si>
  <si>
    <t>OG.2.1.6</t>
  </si>
  <si>
    <t>CBD Compliance</t>
  </si>
  <si>
    <t>Basel Compliance, subject to national jurisdiction (Y/N)</t>
  </si>
  <si>
    <t>2. Regulatory Summary</t>
  </si>
  <si>
    <t>OG.1.1.7</t>
  </si>
  <si>
    <t>OG.1.1.6</t>
  </si>
  <si>
    <t>Optional information e.g. Parent name</t>
  </si>
  <si>
    <t>OG.1.1.3</t>
  </si>
  <si>
    <t>Optional information e.g. Contact names</t>
  </si>
  <si>
    <t>Cover Pool's FIGI Identifier (non-mandatory)</t>
  </si>
  <si>
    <t>G.1.1.6</t>
  </si>
  <si>
    <t>4. Compliance Art 14 CBD Check Table</t>
  </si>
  <si>
    <t>`</t>
  </si>
  <si>
    <t>HTT 2025</t>
  </si>
  <si>
    <t xml:space="preserve">A. Harmonised Transparency Template - General Information </t>
  </si>
  <si>
    <t>M.7A.20.48</t>
  </si>
  <si>
    <t>M.7A.20.47</t>
  </si>
  <si>
    <t>M.7A.20.46</t>
  </si>
  <si>
    <t>M.7A.20.45</t>
  </si>
  <si>
    <t>M.7A.20.44</t>
  </si>
  <si>
    <t>M.7A.20.43</t>
  </si>
  <si>
    <t>M.7A.20.42</t>
  </si>
  <si>
    <t>M.7A.20.41</t>
  </si>
  <si>
    <t>M.7A.20.40</t>
  </si>
  <si>
    <t>M.7A.20.39</t>
  </si>
  <si>
    <t>M.7A.20.38</t>
  </si>
  <si>
    <t>M.7A.20.37</t>
  </si>
  <si>
    <t>M.7A.20.36</t>
  </si>
  <si>
    <t>M.7A.20.35</t>
  </si>
  <si>
    <t>M.7A.20.34</t>
  </si>
  <si>
    <t>M.7A.20.33</t>
  </si>
  <si>
    <t>M.7A.20.32</t>
  </si>
  <si>
    <t>M.7A.20.31</t>
  </si>
  <si>
    <t>M.7A.20.30</t>
  </si>
  <si>
    <t>M.7A.20.29</t>
  </si>
  <si>
    <t>M.7A.20.28</t>
  </si>
  <si>
    <t>M.7A.20.27</t>
  </si>
  <si>
    <t>M.7A.20.26</t>
  </si>
  <si>
    <t>M.7A.20.25</t>
  </si>
  <si>
    <t>M.7A.20.24</t>
  </si>
  <si>
    <t>M.7A.20.23</t>
  </si>
  <si>
    <t>M.7A.20.22</t>
  </si>
  <si>
    <t>M.7A.20.21</t>
  </si>
  <si>
    <t>M.7A.20.20</t>
  </si>
  <si>
    <t>M.7A.20.19</t>
  </si>
  <si>
    <t>M.7A.20.18</t>
  </si>
  <si>
    <t>M.7A.20.17</t>
  </si>
  <si>
    <t>M.7A.20.16</t>
  </si>
  <si>
    <t>M.7A.20.15</t>
  </si>
  <si>
    <t>M.7A.20.14</t>
  </si>
  <si>
    <t>M.7A.20.13</t>
  </si>
  <si>
    <t>M.7A.20.12</t>
  </si>
  <si>
    <t>M.7A.20.11</t>
  </si>
  <si>
    <t>M.7A.20.10</t>
  </si>
  <si>
    <t>Weighted Average</t>
  </si>
  <si>
    <t>M.7A.20.9</t>
  </si>
  <si>
    <t>M.7A.20.8</t>
  </si>
  <si>
    <t>other</t>
  </si>
  <si>
    <t>M.7A.20.7</t>
  </si>
  <si>
    <t>Land Only</t>
  </si>
  <si>
    <t>M.7A.20.6</t>
  </si>
  <si>
    <t>Multifamily House</t>
  </si>
  <si>
    <t>M.7A.20.5</t>
  </si>
  <si>
    <t>Terraced House</t>
  </si>
  <si>
    <t>M.7A.20.4</t>
  </si>
  <si>
    <t>Bungalow</t>
  </si>
  <si>
    <t>M.7A.20.3</t>
  </si>
  <si>
    <t>Flat or Apartment</t>
  </si>
  <si>
    <t>M.7A.20.2</t>
  </si>
  <si>
    <t>House, detached or semi-detached</t>
  </si>
  <si>
    <t>M.7A.20.1</t>
  </si>
  <si>
    <t>% No. of Dwellings with no CO2 data</t>
  </si>
  <si>
    <t>kg CO2/m2 (per year)</t>
  </si>
  <si>
    <t>Ton CO2 (per year) (LTV adjusted)</t>
  </si>
  <si>
    <t>Ton CO2 (per year)</t>
  </si>
  <si>
    <r>
      <t xml:space="preserve">20. CO2 emission - by dwelling type </t>
    </r>
    <r>
      <rPr>
        <b/>
        <i/>
        <sz val="10"/>
        <rFont val="Aptos Narrow"/>
        <family val="2"/>
        <scheme val="minor"/>
      </rPr>
      <t>- as per national availability</t>
    </r>
  </si>
  <si>
    <t>M.7A.19.6</t>
  </si>
  <si>
    <t>M.7A.19.5</t>
  </si>
  <si>
    <t>no data</t>
  </si>
  <si>
    <t>M.7A.19.4</t>
  </si>
  <si>
    <t>M.7A.19.3</t>
  </si>
  <si>
    <t>Existing property</t>
  </si>
  <si>
    <t>M.7A.19.2</t>
  </si>
  <si>
    <t>New Property</t>
  </si>
  <si>
    <t>M.7A.19.1</t>
  </si>
  <si>
    <t>% No. of Dwellings</t>
  </si>
  <si>
    <t>Number of dwellings</t>
  </si>
  <si>
    <t>19. New Residential Property - optional</t>
  </si>
  <si>
    <t>OM.7A.18.1</t>
  </si>
  <si>
    <t>M.7A.18.8</t>
  </si>
  <si>
    <t>M.7A.18.7</t>
  </si>
  <si>
    <t>M.7A.18.6</t>
  </si>
  <si>
    <t>M.7A.18.5</t>
  </si>
  <si>
    <t>M.7A.18.4</t>
  </si>
  <si>
    <t>M.7A.18.3</t>
  </si>
  <si>
    <t>M.7A.18.2</t>
  </si>
  <si>
    <t>M.7A.18.1</t>
  </si>
  <si>
    <t>18. Dwelling type - optional</t>
  </si>
  <si>
    <t>OM.7A.17.10</t>
  </si>
  <si>
    <t>OM.7A.17.9</t>
  </si>
  <si>
    <t>OM.7A.17.8</t>
  </si>
  <si>
    <t>OM.7A.17.7</t>
  </si>
  <si>
    <t>OM.7A.17.6</t>
  </si>
  <si>
    <t>OM.7A.17.5</t>
  </si>
  <si>
    <t>OM.7A.17.4</t>
  </si>
  <si>
    <t>OM.7A.17.3</t>
  </si>
  <si>
    <t>OM.7A.17.2</t>
  </si>
  <si>
    <t>OM.7A.17.1</t>
  </si>
  <si>
    <t>M.7A.17.14</t>
  </si>
  <si>
    <t>M.7A.17.13</t>
  </si>
  <si>
    <t>2021 and onwards</t>
  </si>
  <si>
    <t>M.7A.17.12</t>
  </si>
  <si>
    <t>2016 - 2020</t>
  </si>
  <si>
    <t>M.7A.17.11</t>
  </si>
  <si>
    <t>2011 - 2015</t>
  </si>
  <si>
    <t>M.7A.17.10</t>
  </si>
  <si>
    <t>2006 - 2010</t>
  </si>
  <si>
    <t>M.7A.17.9</t>
  </si>
  <si>
    <t>2001 - 2005</t>
  </si>
  <si>
    <t>M.7A.17.8</t>
  </si>
  <si>
    <t>1991 - 2000</t>
  </si>
  <si>
    <t>M.7A.17.7</t>
  </si>
  <si>
    <t>1981 - 1990</t>
  </si>
  <si>
    <t>M.7A.17.6</t>
  </si>
  <si>
    <t>1971 - 1980</t>
  </si>
  <si>
    <t>M.7A.17.5</t>
  </si>
  <si>
    <t>1961 - 1970</t>
  </si>
  <si>
    <t>M.7A.17.4</t>
  </si>
  <si>
    <t>1946 - 1960</t>
  </si>
  <si>
    <t>M.7A.17.3</t>
  </si>
  <si>
    <t>1919 - 1945</t>
  </si>
  <si>
    <t>M.7A.17.2</t>
  </si>
  <si>
    <t>older than 1919</t>
  </si>
  <si>
    <t>M.7A.17.1</t>
  </si>
  <si>
    <t>17. Property Age Structure - optional</t>
  </si>
  <si>
    <t>OM.7A.16.3</t>
  </si>
  <si>
    <t>OM.7A.16.2</t>
  </si>
  <si>
    <t>OM.7A.16.1</t>
  </si>
  <si>
    <t>M.7A.16.19</t>
  </si>
  <si>
    <t>M.7A.16.18</t>
  </si>
  <si>
    <t>M.7A.16.17</t>
  </si>
  <si>
    <t>M.7A.16.16</t>
  </si>
  <si>
    <t>M.7A.16.15</t>
  </si>
  <si>
    <t>M.7A.16.14</t>
  </si>
  <si>
    <t>M.7A.16.13</t>
  </si>
  <si>
    <t>M.7A.16.12</t>
  </si>
  <si>
    <t>M.7A.16.11</t>
  </si>
  <si>
    <t>M.7A.16.10</t>
  </si>
  <si>
    <t>M.7A.16.9</t>
  </si>
  <si>
    <t>M.7A.16.8</t>
  </si>
  <si>
    <t>M.7A.16.7</t>
  </si>
  <si>
    <t>M.7A.16.6</t>
  </si>
  <si>
    <t>M.7A.16.5</t>
  </si>
  <si>
    <t>M.7A.16.4</t>
  </si>
  <si>
    <t>M.7A.16.3</t>
  </si>
  <si>
    <t>M.7A.16.2</t>
  </si>
  <si>
    <t>M.7A.16.1</t>
  </si>
  <si>
    <t>16. Average energy use intensity (kWh/m2 per year) - optional</t>
  </si>
  <si>
    <t>OM.7A.15.3</t>
  </si>
  <si>
    <t>OM.7A.15.2</t>
  </si>
  <si>
    <t>OM.7A.15.1</t>
  </si>
  <si>
    <t>M.7A.15.19</t>
  </si>
  <si>
    <t>M.7A.15.18</t>
  </si>
  <si>
    <t>M.7A.15.17</t>
  </si>
  <si>
    <t>M.7A.15.16</t>
  </si>
  <si>
    <t>M.7A.15.15</t>
  </si>
  <si>
    <t>M.7A.15.14</t>
  </si>
  <si>
    <t>M.7A.15.13</t>
  </si>
  <si>
    <t>M.7A.15.12</t>
  </si>
  <si>
    <t>M.7A.15.11</t>
  </si>
  <si>
    <t>M.7A.15.10</t>
  </si>
  <si>
    <t>M.7A.15.9</t>
  </si>
  <si>
    <t>M.7A.15.8</t>
  </si>
  <si>
    <t>M.7A.15.7</t>
  </si>
  <si>
    <t>M.7A.15.6</t>
  </si>
  <si>
    <t>M.7A.15.5</t>
  </si>
  <si>
    <t>M.7A.15.4</t>
  </si>
  <si>
    <t>M.7A.15.3</t>
  </si>
  <si>
    <t>M.7A.15.2</t>
  </si>
  <si>
    <t>M.7A.15.1</t>
  </si>
  <si>
    <t>15. EPC  Information of the financed RRE - optional</t>
  </si>
  <si>
    <t>Owner occupied</t>
  </si>
  <si>
    <t>% NPLs</t>
  </si>
  <si>
    <t>&gt; 60 months</t>
  </si>
  <si>
    <t>&gt; 36 - ≤ 60 months</t>
  </si>
  <si>
    <t>&gt; 24 - ≤ 36 months</t>
  </si>
  <si>
    <t>&gt;  12 - ≤ 24 months</t>
  </si>
  <si>
    <t>M.7.5.50</t>
  </si>
  <si>
    <t>M.7.5.49</t>
  </si>
  <si>
    <t>M.7.5.48</t>
  </si>
  <si>
    <t>M.7.5.47</t>
  </si>
  <si>
    <t>M.7.5.46</t>
  </si>
  <si>
    <t>M.7.5.45</t>
  </si>
  <si>
    <t>M.7.5.44</t>
  </si>
  <si>
    <t>M.7.5.43</t>
  </si>
  <si>
    <t>M.7.5.42</t>
  </si>
  <si>
    <t>M.7.5.41</t>
  </si>
  <si>
    <t>M.7.5.40</t>
  </si>
  <si>
    <t>M.7.5.39</t>
  </si>
  <si>
    <t>M.7.5.38</t>
  </si>
  <si>
    <t>M.7.5.37</t>
  </si>
  <si>
    <t>M.7.5.36</t>
  </si>
  <si>
    <t>M.7.5.35</t>
  </si>
  <si>
    <t>M.7.5.34</t>
  </si>
  <si>
    <t>M.7.5.33</t>
  </si>
  <si>
    <t>M.7.5.32</t>
  </si>
  <si>
    <t>5. Breakdown by regions of the main country of origin</t>
  </si>
  <si>
    <t>Czechia</t>
  </si>
  <si>
    <t>Optional information eg, Number of borrowers</t>
  </si>
  <si>
    <t>OM.7.1.11</t>
  </si>
  <si>
    <t>OHG.4.5</t>
  </si>
  <si>
    <t>OHG.4.4</t>
  </si>
  <si>
    <t>OHG.4.3</t>
  </si>
  <si>
    <t>OHG.4.2</t>
  </si>
  <si>
    <t>OHG.4.1</t>
  </si>
  <si>
    <t>Other definitions deemed relevant</t>
  </si>
  <si>
    <t>HG.4.1</t>
  </si>
  <si>
    <t>Definition</t>
  </si>
  <si>
    <t>4. Glossary - Extra national and/or Issuer Items</t>
  </si>
  <si>
    <t>OHG.3.3</t>
  </si>
  <si>
    <t>OHG.3.2</t>
  </si>
  <si>
    <t>ND4</t>
  </si>
  <si>
    <t>Confidential Information</t>
  </si>
  <si>
    <t>OHG.3.1</t>
  </si>
  <si>
    <t>ND3</t>
  </si>
  <si>
    <t>Not available at the present time</t>
  </si>
  <si>
    <t>HG.3.3</t>
  </si>
  <si>
    <t>ND2</t>
  </si>
  <si>
    <t>Not relevant for the issuer and/or CB programme at the present time</t>
  </si>
  <si>
    <t>HG.3.2</t>
  </si>
  <si>
    <t xml:space="preserve">Not applicable for the jurisdiction </t>
  </si>
  <si>
    <t>HG.3.1</t>
  </si>
  <si>
    <t>Value</t>
  </si>
  <si>
    <t>3. Reason for No Data</t>
  </si>
  <si>
    <t>OHG.2.12</t>
  </si>
  <si>
    <t>OHG.2.11</t>
  </si>
  <si>
    <t>OHG.2.10</t>
  </si>
  <si>
    <t>OHG.2.9</t>
  </si>
  <si>
    <t>OHG.2.8</t>
  </si>
  <si>
    <t>OHG.2.7</t>
  </si>
  <si>
    <t>OHG.2.6</t>
  </si>
  <si>
    <t>OHG.2.5</t>
  </si>
  <si>
    <t>OHG.2.4</t>
  </si>
  <si>
    <t>OHG.2.3</t>
  </si>
  <si>
    <t>OHG.2.2</t>
  </si>
  <si>
    <t>Indication of proxy usage for ESG-related data (indicator, methodology, timing, share of proxy usage for single indicators etc.)</t>
  </si>
  <si>
    <t>OHG.2.1</t>
  </si>
  <si>
    <t xml:space="preserve">New Property and Existing Property </t>
  </si>
  <si>
    <t>HG.2.3</t>
  </si>
  <si>
    <t>Subsidised Housing  (definitions of affordable, social housing)</t>
  </si>
  <si>
    <t>HG.2.2</t>
  </si>
  <si>
    <t xml:space="preserve">Sustainability - strategy pursued in the cover pool </t>
  </si>
  <si>
    <t>HG.2.1</t>
  </si>
  <si>
    <t>2. Glossary - ESG items (optional)</t>
  </si>
  <si>
    <t>OHG.1.7</t>
  </si>
  <si>
    <t>OHG.1.6</t>
  </si>
  <si>
    <t>OHG.1.5</t>
  </si>
  <si>
    <t>OHG.1.4</t>
  </si>
  <si>
    <t>OHG.1.3</t>
  </si>
  <si>
    <t>OHG.1.2</t>
  </si>
  <si>
    <t xml:space="preserve"> The current interest is used ; no parrallel shift of the interest rate curve is asssumed.</t>
  </si>
  <si>
    <t>NPV assumptions (when stated)</t>
  </si>
  <si>
    <t>OHG.1.1</t>
  </si>
  <si>
    <t>Sale price of the properties is compared to the a statistical pricing model for Belgium.When the sale price is higher than the top range of the model outcome, an expert valuation is done.</t>
  </si>
  <si>
    <t>Valuation Method</t>
  </si>
  <si>
    <t>HG.1.15</t>
  </si>
  <si>
    <t>Loans that are more than 90 days past due.</t>
  </si>
  <si>
    <t>Non-performing loans</t>
  </si>
  <si>
    <t>HG.1.14</t>
  </si>
  <si>
    <t xml:space="preserve">Interest rate risk is monitored using NPV tests described by the regulator (NBB). Hedging is currently done with overcollateral. There remains the possibility to use swaps, as described in the Belgian covered bond legislation. No currency risk is expected as both assets and liaibilities are in euro. </t>
  </si>
  <si>
    <t>Hedging Strategy (please explain how you address interest rate and currency risk)</t>
  </si>
  <si>
    <t>HG.1.13</t>
  </si>
  <si>
    <t>We filled in ND2 because the features of M.7A.13 refer to the underlying property and, because Belgium has general mortgages, it can not be applied to individual loans as all properties cover for all loans.</t>
  </si>
  <si>
    <t>Explain how mortgage types are defined whether for residential housing, multi-family housing, commercial real estate, etc. Same for shipping where relecvant</t>
  </si>
  <si>
    <t>HG.1.12</t>
  </si>
  <si>
    <t>Indexation is done on a yearly basis</t>
  </si>
  <si>
    <t>LTVs: Frequency and time of last valuation</t>
  </si>
  <si>
    <t>HG.1.11</t>
  </si>
  <si>
    <t>Yearly updates of the property values are done using a national index calculated by the national institute of statistics in Belgium (StatBel).</t>
  </si>
  <si>
    <t>LTVs: Applied property/shipping valuation techniques, including whether use of index, Automated Valuation Model (AVM) or on-site audits</t>
  </si>
  <si>
    <t>HG.1.10</t>
  </si>
  <si>
    <t>Property values are those used in the loan underwriting procedure</t>
  </si>
  <si>
    <t>LTVs: Calculation of property/shipping value</t>
  </si>
  <si>
    <t>HG.1.9</t>
  </si>
  <si>
    <t>As Belgium has general mortgages, we calculate LTV as the total borrower outstanding over the total borrower property value, resp. not indexed (M.7A.11) and indexed (M.7A.12)</t>
  </si>
  <si>
    <t>LTVs: Definition</t>
  </si>
  <si>
    <t>HG.1.8</t>
  </si>
  <si>
    <t>Belgian allows for "Failure to pay" and "Default"</t>
  </si>
  <si>
    <t>Maturity Extention Triggers</t>
  </si>
  <si>
    <t>HG.1.7</t>
  </si>
  <si>
    <t>At the moment, only soft bullet has been issued. We only take into account the Maturity Date, not the Extended Maturity Date</t>
  </si>
  <si>
    <t xml:space="preserve">Maturity Buckets of Covered Bonds [i.e. how is the contractual and/or expected maturity defined? What maturity structure (hard bullet, soft bullet, conditional pass through)? Under what conditions/circumstances? Etc.] </t>
  </si>
  <si>
    <t>HG.1.6</t>
  </si>
  <si>
    <t>For the buckets concerning 'Residual Life' (G.3.4), we take into account all monthly principal payments, comparable to tabs D.9 and D.10. This is consistent with the G.3.4 title "Cover Pool Amortisation Profile". Hence, we do not use maturity buckets for Cover Assets. Further, no prepayments are taken into account.</t>
  </si>
  <si>
    <t>Residual Life Buckets of Cover assets [i.e. how is the contractual and/or expected residual life defined? What assumptions eg, in terms of prepayments? etc.]</t>
  </si>
  <si>
    <t>HG.1.5</t>
  </si>
  <si>
    <t>Cover Assets: fixed until maturity and fixed with a periodic reset. Covered Bonds: fixed</t>
  </si>
  <si>
    <t>Interest Rate Types</t>
  </si>
  <si>
    <t>HG.1.4</t>
  </si>
  <si>
    <t>Voluntary Overcollateralisation is the difference (if positive) between the actual overcollateralisation provided by an Issuer and the higher of the contractual and statutory overcollateralisation.</t>
  </si>
  <si>
    <t>OC Calculation: Voluntary</t>
  </si>
  <si>
    <t>HG.1.3</t>
  </si>
  <si>
    <t xml:space="preserve">Contractual Overcollateralisation is the overcollateralisation percentage each Issuer has contractually agreed to maintain pursuant to the covered bond programme documents. </t>
  </si>
  <si>
    <t>OC Calculation: Contractual</t>
  </si>
  <si>
    <t>HG.1.2</t>
  </si>
  <si>
    <t xml:space="preserve">Statutory Overcollateralisation is the overcollateralisation percentage required to be provided by each Issuer and included/disclosed in the national covered bond framework. </t>
  </si>
  <si>
    <t>OC Calculation: Statutory</t>
  </si>
  <si>
    <t>HG.1.1</t>
  </si>
  <si>
    <t>1. Glossary - Standard Harmonised Items</t>
  </si>
  <si>
    <t>The definitions below reflect the national specificities</t>
  </si>
  <si>
    <t>C. Harmonised Transparency Template - Glossary</t>
  </si>
  <si>
    <t>1-&lt;30 days</t>
  </si>
  <si>
    <t>Weighted Average Maturity (years)**</t>
  </si>
  <si>
    <t>where applicable - paying agent</t>
  </si>
  <si>
    <t>1. Additional information on the programme</t>
  </si>
  <si>
    <t>CONTENT OF TAB E</t>
  </si>
  <si>
    <t>E. Harmonised Transparency Template - Optional ECB - ECAIs Data Disclosure</t>
  </si>
  <si>
    <t>This addendum is 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</si>
</sst>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dd\/mm\/yyyy"/>
    <numFmt numFmtId="165" formatCode="0.00\ %"/>
    <numFmt numFmtId="166" formatCode="#,##0.00%"/>
    <numFmt numFmtId="167" formatCode="mmm\/yyyy"/>
    <numFmt numFmtId="168" formatCode="d\-m\-yyyy"/>
    <numFmt numFmtId="169" formatCode="#,##0.0"/>
    <numFmt numFmtId="170" formatCode="0.0%"/>
    <numFmt numFmtId="171" formatCode="0.000%"/>
    <numFmt numFmtId="172" formatCode="0.0"/>
    <numFmt numFmtId="173" formatCode="dd/mm/yyyy;@"/>
  </numFmts>
  <fonts count="67" x14ac:knownFonts="1">
    <font>
      <sz val="10"/>
      <color rgb="FF000000"/>
      <name val="Arial"/>
    </font>
    <font>
      <sz val="11"/>
      <color theme="1"/>
      <name val="Aptos Narrow"/>
      <family val="2"/>
      <scheme val="minor"/>
    </font>
    <font>
      <sz val="6"/>
      <color rgb="FF000000"/>
      <name val="Arial"/>
    </font>
    <font>
      <sz val="10"/>
      <color rgb="FF000000"/>
      <name val="Arial"/>
    </font>
    <font>
      <b/>
      <sz val="10"/>
      <color rgb="FFFFFFFF"/>
      <name val="Arial"/>
    </font>
    <font>
      <i/>
      <sz val="10"/>
      <color rgb="FF000000"/>
      <name val="Arial"/>
    </font>
    <font>
      <b/>
      <sz val="10"/>
      <color rgb="FF000000"/>
      <name val="Arial"/>
    </font>
    <font>
      <sz val="8"/>
      <color rgb="FF000000"/>
      <name val="Arial"/>
    </font>
    <font>
      <b/>
      <sz val="12"/>
      <color rgb="FF000000"/>
      <name val="Arial"/>
    </font>
    <font>
      <u/>
      <sz val="10"/>
      <color rgb="FF000000"/>
      <name val="Arial"/>
    </font>
    <font>
      <sz val="14"/>
      <color rgb="FF000000"/>
      <name val="Arial"/>
    </font>
    <font>
      <b/>
      <sz val="12"/>
      <color rgb="FFFFFFFF"/>
      <name val="Arial"/>
    </font>
    <font>
      <b/>
      <sz val="8"/>
      <color rgb="FF000000"/>
      <name val="Arial"/>
    </font>
    <font>
      <sz val="10"/>
      <color rgb="FF333333"/>
      <name val="Arial"/>
    </font>
    <font>
      <i/>
      <sz val="9"/>
      <color rgb="FF333333"/>
      <name val="Arial"/>
    </font>
    <font>
      <b/>
      <i/>
      <u/>
      <sz val="18"/>
      <color rgb="FFFF0000"/>
      <name val="Arial"/>
    </font>
    <font>
      <sz val="7"/>
      <color rgb="FF000000"/>
      <name val="Arial"/>
    </font>
    <font>
      <b/>
      <i/>
      <sz val="8"/>
      <color rgb="FF000000"/>
      <name val="Arial"/>
    </font>
    <font>
      <i/>
      <sz val="8"/>
      <color rgb="FF000000"/>
      <name val="Arial"/>
    </font>
    <font>
      <b/>
      <i/>
      <sz val="8"/>
      <color rgb="FFFF0000"/>
      <name val="Arial"/>
    </font>
    <font>
      <b/>
      <sz val="8"/>
      <color rgb="FFFFFFFF"/>
      <name val="Arial"/>
    </font>
    <font>
      <sz val="8"/>
      <color rgb="FFFFFFFF"/>
      <name val="Arial"/>
    </font>
    <font>
      <b/>
      <sz val="10"/>
      <color rgb="FFC0C0C0"/>
      <name val="Arial"/>
    </font>
    <font>
      <b/>
      <sz val="7"/>
      <color rgb="FFFFFFFF"/>
      <name val="Arial"/>
    </font>
    <font>
      <b/>
      <sz val="7"/>
      <color rgb="FF000000"/>
      <name val="Arial"/>
    </font>
    <font>
      <b/>
      <i/>
      <sz val="10"/>
      <color rgb="FF000000"/>
      <name val="Arial"/>
    </font>
    <font>
      <b/>
      <sz val="11"/>
      <color theme="0"/>
      <name val="Aptos Narrow"/>
      <family val="2"/>
      <scheme val="minor"/>
    </font>
    <font>
      <b/>
      <sz val="11"/>
      <color theme="1"/>
      <name val="Aptos Narrow"/>
      <family val="2"/>
      <scheme val="minor"/>
    </font>
    <font>
      <sz val="11"/>
      <color theme="0"/>
      <name val="Aptos Narrow"/>
      <family val="2"/>
      <scheme val="minor"/>
    </font>
    <font>
      <sz val="10"/>
      <color theme="1"/>
      <name val="Arial"/>
      <family val="2"/>
    </font>
    <font>
      <sz val="13"/>
      <name val="Aptos Narrow"/>
      <family val="2"/>
      <scheme val="minor"/>
    </font>
    <font>
      <b/>
      <sz val="13"/>
      <name val="Aptos Narrow"/>
      <family val="2"/>
      <scheme val="minor"/>
    </font>
    <font>
      <i/>
      <sz val="13"/>
      <name val="Aptos Narrow"/>
      <family val="2"/>
      <scheme val="minor"/>
    </font>
    <font>
      <sz val="13"/>
      <color rgb="FF1E1B1D"/>
      <name val="Aptos Narrow"/>
      <family val="2"/>
      <scheme val="minor"/>
    </font>
    <font>
      <b/>
      <sz val="13"/>
      <color rgb="FF1E1B1D"/>
      <name val="Aptos Narrow"/>
      <family val="2"/>
      <scheme val="minor"/>
    </font>
    <font>
      <b/>
      <sz val="14"/>
      <name val="Aptos Narrow"/>
      <family val="2"/>
      <scheme val="minor"/>
    </font>
    <font>
      <b/>
      <sz val="13"/>
      <color rgb="FF333333"/>
      <name val="Aptos Narrow"/>
      <family val="2"/>
      <scheme val="minor"/>
    </font>
    <font>
      <sz val="13"/>
      <color theme="1"/>
      <name val="Aptos Narrow"/>
      <family val="2"/>
      <scheme val="minor"/>
    </font>
    <font>
      <b/>
      <sz val="11.5"/>
      <color rgb="FF1E1B1D"/>
      <name val="Aptos Narrow"/>
      <family val="2"/>
      <scheme val="minor"/>
    </font>
    <font>
      <b/>
      <sz val="24"/>
      <color theme="1"/>
      <name val="Aptos Narrow"/>
      <family val="2"/>
      <scheme val="minor"/>
    </font>
    <font>
      <sz val="9"/>
      <color theme="1"/>
      <name val="Aptos Narrow"/>
      <family val="2"/>
      <scheme val="minor"/>
    </font>
    <font>
      <u/>
      <sz val="11"/>
      <color theme="10"/>
      <name val="Aptos Narrow"/>
      <family val="2"/>
      <scheme val="minor"/>
    </font>
    <font>
      <sz val="10"/>
      <name val="Aptos Narrow"/>
      <family val="2"/>
      <scheme val="minor"/>
    </font>
    <font>
      <b/>
      <sz val="10"/>
      <name val="Aptos Narrow"/>
      <family val="2"/>
      <scheme val="minor"/>
    </font>
    <font>
      <b/>
      <sz val="16"/>
      <color theme="1"/>
      <name val="Aptos Narrow"/>
      <family val="2"/>
      <scheme val="minor"/>
    </font>
    <font>
      <b/>
      <sz val="20"/>
      <color theme="1"/>
      <name val="Aptos Narrow"/>
      <family val="2"/>
      <scheme val="minor"/>
    </font>
    <font>
      <b/>
      <sz val="24"/>
      <color theme="9" tint="-0.249977111117893"/>
      <name val="Aptos Narrow"/>
      <family val="2"/>
      <scheme val="minor"/>
    </font>
    <font>
      <b/>
      <sz val="14"/>
      <color theme="1"/>
      <name val="Aptos Narrow"/>
      <family val="2"/>
      <scheme val="minor"/>
    </font>
    <font>
      <sz val="10"/>
      <color theme="1"/>
      <name val="Aptos Narrow"/>
      <family val="2"/>
      <scheme val="minor"/>
    </font>
    <font>
      <sz val="11"/>
      <name val="Aptos Narrow"/>
      <family val="2"/>
      <scheme val="minor"/>
    </font>
    <font>
      <i/>
      <sz val="11"/>
      <name val="Aptos Narrow"/>
      <family val="2"/>
      <scheme val="minor"/>
    </font>
    <font>
      <b/>
      <u/>
      <sz val="11"/>
      <name val="Aptos Narrow"/>
      <family val="2"/>
      <scheme val="minor"/>
    </font>
    <font>
      <b/>
      <sz val="11"/>
      <name val="Aptos Narrow"/>
      <family val="2"/>
      <scheme val="minor"/>
    </font>
    <font>
      <b/>
      <i/>
      <sz val="11"/>
      <name val="Aptos Narrow"/>
      <family val="2"/>
      <scheme val="minor"/>
    </font>
    <font>
      <b/>
      <sz val="14"/>
      <color theme="0"/>
      <name val="Aptos Narrow"/>
      <family val="2"/>
      <scheme val="minor"/>
    </font>
    <font>
      <sz val="11"/>
      <color theme="6" tint="-0.249977111117893"/>
      <name val="Aptos Narrow"/>
      <family val="2"/>
      <scheme val="minor"/>
    </font>
    <font>
      <i/>
      <sz val="9"/>
      <name val="Aptos Narrow"/>
      <family val="2"/>
      <scheme val="minor"/>
    </font>
    <font>
      <i/>
      <u/>
      <sz val="9"/>
      <name val="Aptos Narrow"/>
      <family val="2"/>
      <scheme val="minor"/>
    </font>
    <font>
      <sz val="10"/>
      <name val="Arial"/>
      <family val="2"/>
    </font>
    <font>
      <i/>
      <sz val="11"/>
      <color theme="1"/>
      <name val="Aptos Narrow"/>
      <family val="2"/>
      <scheme val="minor"/>
    </font>
    <font>
      <sz val="11"/>
      <name val="Calibri"/>
      <family val="2"/>
    </font>
    <font>
      <b/>
      <u/>
      <sz val="11"/>
      <color theme="10"/>
      <name val="Aptos Narrow"/>
      <family val="2"/>
      <scheme val="minor"/>
    </font>
    <font>
      <b/>
      <i/>
      <sz val="10"/>
      <name val="Aptos Narrow"/>
      <family val="2"/>
      <scheme val="minor"/>
    </font>
    <font>
      <b/>
      <i/>
      <sz val="14"/>
      <color theme="0"/>
      <name val="Aptos Narrow"/>
      <family val="2"/>
      <scheme val="minor"/>
    </font>
    <font>
      <u/>
      <sz val="11"/>
      <name val="Aptos Narrow"/>
      <family val="2"/>
      <scheme val="minor"/>
    </font>
    <font>
      <i/>
      <sz val="11"/>
      <color rgb="FF0070C0"/>
      <name val="Aptos Narrow"/>
      <family val="2"/>
      <scheme val="minor"/>
    </font>
    <font>
      <b/>
      <sz val="11"/>
      <color rgb="FFFF0000"/>
      <name val="Aptos Narrow"/>
      <family val="2"/>
      <scheme val="minor"/>
    </font>
  </fonts>
  <fills count="14">
    <fill>
      <patternFill patternType="none"/>
    </fill>
    <fill>
      <patternFill patternType="gray125"/>
    </fill>
    <fill>
      <patternFill patternType="solid">
        <fgColor rgb="FFFFFFFF"/>
        <bgColor rgb="FFFFFFFF"/>
      </patternFill>
    </fill>
    <fill>
      <patternFill patternType="solid">
        <fgColor rgb="FFC0C0C0"/>
        <bgColor rgb="FFFFFFFF"/>
      </patternFill>
    </fill>
    <fill>
      <patternFill patternType="solid">
        <fgColor rgb="FF00915A"/>
        <bgColor rgb="FFFFFFFF"/>
      </patternFill>
    </fill>
    <fill>
      <patternFill patternType="solid">
        <fgColor rgb="FF008000"/>
        <bgColor rgb="FFFFFFFF"/>
      </patternFill>
    </fill>
    <fill>
      <patternFill patternType="solid">
        <fgColor rgb="FFFFFF00"/>
        <bgColor rgb="FFFFFFFF"/>
      </patternFill>
    </fill>
    <fill>
      <patternFill patternType="solid">
        <fgColor rgb="FFFF0000"/>
        <bgColor rgb="FFFFFFFF"/>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theme="0" tint="-0.249977111117893"/>
        <bgColor indexed="64"/>
      </patternFill>
    </fill>
    <fill>
      <patternFill patternType="solid">
        <fgColor rgb="FFFFC000"/>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s>
  <cellStyleXfs count="7">
    <xf numFmtId="0" fontId="0" fillId="0" borderId="0"/>
    <xf numFmtId="0" fontId="1" fillId="0" borderId="0"/>
    <xf numFmtId="0" fontId="41" fillId="0" borderId="0" applyNumberFormat="0" applyFill="0" applyBorder="0" applyAlignment="0" applyProtection="0"/>
    <xf numFmtId="0" fontId="1" fillId="0" borderId="0"/>
    <xf numFmtId="0" fontId="48" fillId="0" borderId="0"/>
    <xf numFmtId="9" fontId="1" fillId="0" borderId="0" applyFont="0" applyFill="0" applyBorder="0" applyAlignment="0" applyProtection="0"/>
    <xf numFmtId="9" fontId="48" fillId="0" borderId="0" applyFont="0" applyFill="0" applyBorder="0" applyAlignment="0" applyProtection="0"/>
  </cellStyleXfs>
  <cellXfs count="298">
    <xf numFmtId="0" fontId="0" fillId="0" borderId="0" xfId="0"/>
    <xf numFmtId="0" fontId="2" fillId="2" borderId="0" xfId="0" applyFont="1" applyFill="1" applyAlignment="1">
      <alignment horizontal="left"/>
    </xf>
    <xf numFmtId="49" fontId="3" fillId="2" borderId="1" xfId="0" applyNumberFormat="1" applyFont="1" applyFill="1" applyBorder="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49" fontId="6" fillId="3" borderId="6" xfId="0" applyNumberFormat="1" applyFont="1" applyFill="1" applyBorder="1" applyAlignment="1">
      <alignment horizontal="left" vertical="center"/>
    </xf>
    <xf numFmtId="0" fontId="6" fillId="3" borderId="6" xfId="0" applyFont="1" applyFill="1" applyBorder="1" applyAlignment="1">
      <alignment horizontal="center" vertical="center"/>
    </xf>
    <xf numFmtId="49" fontId="3" fillId="2" borderId="0" xfId="0" applyNumberFormat="1" applyFont="1" applyFill="1" applyAlignment="1">
      <alignment horizontal="left" vertical="center"/>
    </xf>
    <xf numFmtId="49" fontId="10" fillId="2" borderId="0" xfId="0" applyNumberFormat="1" applyFont="1" applyFill="1" applyAlignment="1">
      <alignment horizontal="left" vertical="center"/>
    </xf>
    <xf numFmtId="49" fontId="9" fillId="2" borderId="0" xfId="0" applyNumberFormat="1" applyFont="1" applyFill="1" applyAlignment="1">
      <alignment horizontal="left" vertical="center"/>
    </xf>
    <xf numFmtId="49" fontId="12" fillId="3" borderId="6" xfId="0" applyNumberFormat="1" applyFont="1" applyFill="1" applyBorder="1" applyAlignment="1">
      <alignment horizontal="center" vertical="center"/>
    </xf>
    <xf numFmtId="49" fontId="12" fillId="3" borderId="6" xfId="0" applyNumberFormat="1" applyFont="1" applyFill="1" applyBorder="1" applyAlignment="1">
      <alignment horizontal="center" vertical="center" wrapText="1"/>
    </xf>
    <xf numFmtId="49" fontId="7"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0" fontId="6" fillId="2" borderId="6" xfId="0" applyFont="1" applyFill="1" applyBorder="1" applyAlignment="1">
      <alignment horizontal="right" vertical="center"/>
    </xf>
    <xf numFmtId="3" fontId="12" fillId="2" borderId="6" xfId="0" applyNumberFormat="1" applyFont="1" applyFill="1" applyBorder="1" applyAlignment="1">
      <alignment horizontal="center" vertical="center"/>
    </xf>
    <xf numFmtId="49" fontId="7" fillId="2" borderId="0" xfId="0" applyNumberFormat="1" applyFont="1" applyFill="1" applyAlignment="1">
      <alignment horizontal="left" vertical="center"/>
    </xf>
    <xf numFmtId="49" fontId="6" fillId="3" borderId="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49" fontId="13" fillId="2" borderId="0" xfId="0" applyNumberFormat="1" applyFont="1" applyFill="1" applyAlignment="1">
      <alignment horizontal="left"/>
    </xf>
    <xf numFmtId="3" fontId="13" fillId="2" borderId="0" xfId="0" applyNumberFormat="1" applyFont="1" applyFill="1" applyAlignment="1">
      <alignment horizontal="right"/>
    </xf>
    <xf numFmtId="49" fontId="14" fillId="2" borderId="0" xfId="0" applyNumberFormat="1" applyFont="1" applyFill="1" applyAlignment="1">
      <alignment horizontal="left"/>
    </xf>
    <xf numFmtId="166" fontId="13" fillId="2" borderId="0" xfId="0" applyNumberFormat="1" applyFont="1" applyFill="1" applyAlignment="1">
      <alignment horizontal="right"/>
    </xf>
    <xf numFmtId="0" fontId="14" fillId="2" borderId="0" xfId="0" applyFont="1" applyFill="1" applyAlignment="1">
      <alignment horizontal="left"/>
    </xf>
    <xf numFmtId="49" fontId="5" fillId="3" borderId="3" xfId="0" applyNumberFormat="1" applyFont="1" applyFill="1" applyBorder="1" applyAlignment="1">
      <alignment horizontal="center" vertical="center" wrapText="1"/>
    </xf>
    <xf numFmtId="49" fontId="4" fillId="5" borderId="0" xfId="0" applyNumberFormat="1" applyFont="1" applyFill="1" applyAlignment="1">
      <alignment horizontal="right"/>
    </xf>
    <xf numFmtId="49" fontId="5" fillId="3" borderId="2" xfId="0" applyNumberFormat="1" applyFont="1" applyFill="1" applyBorder="1" applyAlignment="1">
      <alignment horizontal="center" vertical="center" wrapText="1"/>
    </xf>
    <xf numFmtId="0" fontId="13" fillId="2" borderId="0" xfId="0" applyFont="1" applyFill="1" applyAlignment="1">
      <alignment horizontal="right"/>
    </xf>
    <xf numFmtId="49" fontId="13" fillId="2" borderId="0" xfId="0" applyNumberFormat="1" applyFont="1" applyFill="1" applyAlignment="1">
      <alignment horizontal="right"/>
    </xf>
    <xf numFmtId="3" fontId="13" fillId="2" borderId="7" xfId="0" applyNumberFormat="1" applyFont="1" applyFill="1" applyBorder="1" applyAlignment="1">
      <alignment horizontal="right" vertical="center"/>
    </xf>
    <xf numFmtId="3" fontId="13" fillId="2" borderId="0" xfId="0" applyNumberFormat="1" applyFont="1" applyFill="1" applyAlignment="1">
      <alignment horizontal="right" vertical="center"/>
    </xf>
    <xf numFmtId="166" fontId="13" fillId="2" borderId="0" xfId="0" applyNumberFormat="1" applyFont="1" applyFill="1" applyAlignment="1">
      <alignment horizontal="right" vertical="center"/>
    </xf>
    <xf numFmtId="4" fontId="13" fillId="2" borderId="0" xfId="0" applyNumberFormat="1" applyFont="1" applyFill="1" applyAlignment="1">
      <alignment horizontal="right" vertical="center"/>
    </xf>
    <xf numFmtId="166" fontId="13" fillId="2" borderId="5" xfId="0" applyNumberFormat="1" applyFont="1" applyFill="1" applyBorder="1" applyAlignment="1">
      <alignment horizontal="right" vertical="center"/>
    </xf>
    <xf numFmtId="49" fontId="7" fillId="2" borderId="3" xfId="0" applyNumberFormat="1" applyFont="1" applyFill="1" applyBorder="1" applyAlignment="1">
      <alignment horizontal="left" vertical="center"/>
    </xf>
    <xf numFmtId="49" fontId="7" fillId="2" borderId="7" xfId="0" applyNumberFormat="1" applyFont="1" applyFill="1" applyBorder="1" applyAlignment="1">
      <alignment horizontal="center" vertical="center"/>
    </xf>
    <xf numFmtId="49" fontId="7" fillId="2" borderId="4" xfId="0" applyNumberFormat="1" applyFont="1" applyFill="1" applyBorder="1" applyAlignment="1">
      <alignment horizontal="left" vertical="center"/>
    </xf>
    <xf numFmtId="49" fontId="7" fillId="2" borderId="4" xfId="0" applyNumberFormat="1" applyFont="1" applyFill="1" applyBorder="1" applyAlignment="1">
      <alignment horizontal="left" vertical="center" wrapText="1"/>
    </xf>
    <xf numFmtId="49" fontId="16" fillId="2" borderId="0" xfId="0" applyNumberFormat="1" applyFont="1" applyFill="1" applyAlignment="1">
      <alignment horizontal="center" vertical="center"/>
    </xf>
    <xf numFmtId="3" fontId="13" fillId="2" borderId="0" xfId="0" applyNumberFormat="1" applyFont="1" applyFill="1" applyAlignment="1">
      <alignment horizontal="left"/>
    </xf>
    <xf numFmtId="49" fontId="17" fillId="2" borderId="0" xfId="0" applyNumberFormat="1" applyFont="1" applyFill="1" applyAlignment="1">
      <alignment horizontal="left" vertical="center"/>
    </xf>
    <xf numFmtId="165" fontId="12" fillId="3" borderId="6" xfId="0" applyNumberFormat="1" applyFont="1" applyFill="1" applyBorder="1" applyAlignment="1">
      <alignment horizontal="center" vertical="center"/>
    </xf>
    <xf numFmtId="0" fontId="12" fillId="3" borderId="6" xfId="0" applyFont="1" applyFill="1" applyBorder="1" applyAlignment="1">
      <alignment horizontal="center" vertical="center"/>
    </xf>
    <xf numFmtId="0" fontId="19" fillId="3" borderId="6" xfId="0" applyFont="1" applyFill="1" applyBorder="1" applyAlignment="1">
      <alignment horizontal="center" vertical="center"/>
    </xf>
    <xf numFmtId="165" fontId="3" fillId="2" borderId="0" xfId="0" applyNumberFormat="1" applyFont="1" applyFill="1" applyAlignment="1">
      <alignment horizontal="center" vertical="center"/>
    </xf>
    <xf numFmtId="3" fontId="3" fillId="2" borderId="0" xfId="0" applyNumberFormat="1" applyFont="1" applyFill="1" applyAlignment="1">
      <alignment horizontal="center" vertical="center"/>
    </xf>
    <xf numFmtId="165" fontId="6" fillId="3" borderId="6" xfId="0" applyNumberFormat="1" applyFont="1" applyFill="1" applyBorder="1" applyAlignment="1">
      <alignment horizontal="center" vertical="center"/>
    </xf>
    <xf numFmtId="3" fontId="6" fillId="3" borderId="6" xfId="0" applyNumberFormat="1" applyFont="1" applyFill="1" applyBorder="1" applyAlignment="1">
      <alignment horizontal="center" vertical="center"/>
    </xf>
    <xf numFmtId="49" fontId="22" fillId="3" borderId="6" xfId="0" applyNumberFormat="1" applyFont="1" applyFill="1" applyBorder="1" applyAlignment="1">
      <alignment horizontal="center" vertical="center"/>
    </xf>
    <xf numFmtId="168" fontId="21"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3" fontId="21" fillId="2" borderId="0" xfId="0" applyNumberFormat="1" applyFont="1" applyFill="1" applyAlignment="1">
      <alignment horizontal="center" vertical="center"/>
    </xf>
    <xf numFmtId="0" fontId="23" fillId="3" borderId="6" xfId="0" applyFont="1" applyFill="1" applyBorder="1" applyAlignment="1">
      <alignment horizontal="left" vertical="center"/>
    </xf>
    <xf numFmtId="0" fontId="24" fillId="3" borderId="6" xfId="0" applyFont="1" applyFill="1" applyBorder="1" applyAlignment="1">
      <alignment horizontal="left" vertical="center"/>
    </xf>
    <xf numFmtId="0" fontId="24" fillId="3" borderId="6" xfId="0" applyFont="1" applyFill="1" applyBorder="1" applyAlignment="1">
      <alignment horizontal="center" vertical="center"/>
    </xf>
    <xf numFmtId="0" fontId="23" fillId="3" borderId="6" xfId="0" applyFont="1" applyFill="1" applyBorder="1" applyAlignment="1">
      <alignment horizontal="center" vertical="center"/>
    </xf>
    <xf numFmtId="3" fontId="24" fillId="3" borderId="6" xfId="0" applyNumberFormat="1" applyFont="1" applyFill="1" applyBorder="1" applyAlignment="1">
      <alignment horizontal="right" vertical="center"/>
    </xf>
    <xf numFmtId="49" fontId="25" fillId="7" borderId="1" xfId="0" applyNumberFormat="1" applyFont="1" applyFill="1" applyBorder="1" applyAlignment="1">
      <alignment horizontal="center" vertical="center"/>
    </xf>
    <xf numFmtId="0" fontId="3" fillId="2" borderId="0" xfId="0" applyFont="1" applyFill="1" applyAlignment="1">
      <alignment horizontal="left" vertical="center"/>
    </xf>
    <xf numFmtId="49" fontId="9" fillId="2" borderId="0" xfId="0" applyNumberFormat="1" applyFont="1" applyFill="1" applyAlignment="1">
      <alignment horizontal="left" vertical="center"/>
    </xf>
    <xf numFmtId="49" fontId="8" fillId="2" borderId="1" xfId="0" applyNumberFormat="1" applyFont="1" applyFill="1" applyBorder="1" applyAlignment="1">
      <alignment horizontal="left" vertical="center"/>
    </xf>
    <xf numFmtId="49" fontId="6" fillId="3" borderId="6" xfId="0" applyNumberFormat="1" applyFont="1" applyFill="1" applyBorder="1" applyAlignment="1">
      <alignment horizontal="left" vertical="top"/>
    </xf>
    <xf numFmtId="49" fontId="3" fillId="2" borderId="0" xfId="0" applyNumberFormat="1" applyFont="1" applyFill="1" applyAlignment="1">
      <alignment horizontal="left" vertical="center" wrapText="1"/>
    </xf>
    <xf numFmtId="49" fontId="6" fillId="3" borderId="6" xfId="0" applyNumberFormat="1" applyFont="1" applyFill="1" applyBorder="1" applyAlignment="1">
      <alignment horizontal="left" vertical="center"/>
    </xf>
    <xf numFmtId="49" fontId="8"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11" fillId="4" borderId="0" xfId="0" applyNumberFormat="1" applyFont="1" applyFill="1" applyAlignment="1">
      <alignment horizontal="left" vertical="center"/>
    </xf>
    <xf numFmtId="164" fontId="3" fillId="2" borderId="0" xfId="0" applyNumberFormat="1" applyFont="1" applyFill="1" applyAlignment="1">
      <alignment horizontal="left" vertical="center"/>
    </xf>
    <xf numFmtId="0" fontId="6" fillId="3" borderId="6" xfId="0" applyFont="1" applyFill="1" applyBorder="1" applyAlignment="1">
      <alignment horizontal="left" vertical="center"/>
    </xf>
    <xf numFmtId="0" fontId="6" fillId="3" borderId="6" xfId="0" applyFont="1" applyFill="1" applyBorder="1" applyAlignment="1">
      <alignment horizontal="center" vertical="center"/>
    </xf>
    <xf numFmtId="49" fontId="10" fillId="2" borderId="0" xfId="0" applyNumberFormat="1" applyFont="1" applyFill="1" applyAlignment="1">
      <alignment horizontal="left" vertical="center"/>
    </xf>
    <xf numFmtId="164" fontId="7" fillId="2" borderId="0" xfId="0" applyNumberFormat="1" applyFont="1" applyFill="1" applyAlignment="1">
      <alignment horizontal="center" vertical="center"/>
    </xf>
    <xf numFmtId="0" fontId="6" fillId="2" borderId="6" xfId="0" applyFont="1" applyFill="1" applyBorder="1" applyAlignment="1">
      <alignment horizontal="left" vertical="center"/>
    </xf>
    <xf numFmtId="49" fontId="12" fillId="3" borderId="6" xfId="0" applyNumberFormat="1" applyFont="1" applyFill="1" applyBorder="1" applyAlignment="1">
      <alignment horizontal="center" vertical="center"/>
    </xf>
    <xf numFmtId="3" fontId="3" fillId="2" borderId="0" xfId="0" applyNumberFormat="1" applyFont="1" applyFill="1" applyAlignment="1">
      <alignment horizontal="right" vertical="center"/>
    </xf>
    <xf numFmtId="0" fontId="6" fillId="2" borderId="0" xfId="0" applyFont="1" applyFill="1" applyAlignment="1">
      <alignment horizontal="left" vertical="center"/>
    </xf>
    <xf numFmtId="49" fontId="6" fillId="2" borderId="0" xfId="0" applyNumberFormat="1" applyFont="1" applyFill="1" applyAlignment="1">
      <alignment horizontal="left" vertical="center"/>
    </xf>
    <xf numFmtId="165" fontId="3" fillId="2" borderId="0" xfId="0" applyNumberFormat="1" applyFont="1" applyFill="1" applyAlignment="1">
      <alignment horizontal="right" vertical="center"/>
    </xf>
    <xf numFmtId="4" fontId="3" fillId="2" borderId="0" xfId="0" applyNumberFormat="1" applyFont="1" applyFill="1" applyAlignment="1">
      <alignment horizontal="right" vertical="center"/>
    </xf>
    <xf numFmtId="49" fontId="6" fillId="2" borderId="1" xfId="0" applyNumberFormat="1" applyFont="1" applyFill="1" applyBorder="1" applyAlignment="1">
      <alignment horizontal="left" vertical="center"/>
    </xf>
    <xf numFmtId="49" fontId="15" fillId="2" borderId="0" xfId="0" applyNumberFormat="1" applyFont="1" applyFill="1" applyAlignment="1">
      <alignment horizontal="center" vertical="center"/>
    </xf>
    <xf numFmtId="49" fontId="18" fillId="2" borderId="0" xfId="0" applyNumberFormat="1" applyFont="1" applyFill="1" applyAlignment="1">
      <alignment horizontal="left" vertical="center"/>
    </xf>
    <xf numFmtId="49" fontId="13" fillId="2" borderId="7" xfId="0" applyNumberFormat="1" applyFont="1" applyFill="1" applyBorder="1" applyAlignment="1">
      <alignment horizontal="left" vertical="center"/>
    </xf>
    <xf numFmtId="49" fontId="13" fillId="2" borderId="0" xfId="0" applyNumberFormat="1" applyFont="1" applyFill="1" applyAlignment="1">
      <alignment horizontal="left" vertical="center"/>
    </xf>
    <xf numFmtId="49" fontId="13" fillId="2" borderId="5" xfId="0" applyNumberFormat="1" applyFont="1" applyFill="1" applyBorder="1" applyAlignment="1">
      <alignment horizontal="left" vertical="center"/>
    </xf>
    <xf numFmtId="49" fontId="13" fillId="2" borderId="0" xfId="0" applyNumberFormat="1" applyFont="1" applyFill="1" applyAlignment="1">
      <alignment horizontal="left"/>
    </xf>
    <xf numFmtId="49" fontId="7" fillId="2" borderId="7" xfId="0" applyNumberFormat="1" applyFont="1" applyFill="1" applyBorder="1" applyAlignment="1">
      <alignment horizontal="center" vertical="center"/>
    </xf>
    <xf numFmtId="49" fontId="7" fillId="2" borderId="0" xfId="0" applyNumberFormat="1" applyFont="1" applyFill="1" applyAlignment="1">
      <alignment horizontal="center" vertical="center"/>
    </xf>
    <xf numFmtId="49" fontId="16" fillId="2" borderId="0" xfId="0" applyNumberFormat="1" applyFont="1" applyFill="1" applyAlignment="1">
      <alignment horizontal="center" vertical="center"/>
    </xf>
    <xf numFmtId="3" fontId="7" fillId="2" borderId="0" xfId="0" applyNumberFormat="1" applyFont="1" applyFill="1" applyAlignment="1">
      <alignment horizontal="center" vertical="center"/>
    </xf>
    <xf numFmtId="165" fontId="7" fillId="2" borderId="0" xfId="0" applyNumberFormat="1" applyFont="1" applyFill="1" applyAlignment="1">
      <alignment horizontal="center" vertical="center"/>
    </xf>
    <xf numFmtId="3" fontId="12" fillId="3" borderId="6"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horizontal="right" vertical="center"/>
    </xf>
    <xf numFmtId="0" fontId="20" fillId="2" borderId="0" xfId="0" applyFont="1" applyFill="1" applyAlignment="1">
      <alignment horizontal="center" vertical="center"/>
    </xf>
    <xf numFmtId="0" fontId="12" fillId="3" borderId="6" xfId="0" applyFont="1" applyFill="1" applyBorder="1" applyAlignment="1">
      <alignment horizontal="center" vertical="center"/>
    </xf>
    <xf numFmtId="1" fontId="7" fillId="2" borderId="0" xfId="0" applyNumberFormat="1" applyFont="1" applyFill="1" applyAlignment="1">
      <alignment horizontal="center" vertical="center"/>
    </xf>
    <xf numFmtId="0" fontId="12" fillId="3" borderId="6" xfId="0" applyFont="1" applyFill="1" applyBorder="1" applyAlignment="1">
      <alignment horizontal="left" vertical="center"/>
    </xf>
    <xf numFmtId="49" fontId="7" fillId="2" borderId="0" xfId="0" applyNumberFormat="1" applyFont="1" applyFill="1" applyAlignment="1">
      <alignment horizontal="left" vertical="center"/>
    </xf>
    <xf numFmtId="4" fontId="7" fillId="2" borderId="0" xfId="0" applyNumberFormat="1" applyFont="1" applyFill="1" applyAlignment="1">
      <alignment horizontal="center" vertical="center"/>
    </xf>
    <xf numFmtId="4" fontId="12" fillId="3" borderId="6" xfId="0" applyNumberFormat="1" applyFont="1" applyFill="1" applyBorder="1" applyAlignment="1">
      <alignment horizontal="center" vertical="center"/>
    </xf>
    <xf numFmtId="0" fontId="6" fillId="2" borderId="1" xfId="0" applyFont="1" applyFill="1" applyBorder="1" applyAlignment="1">
      <alignment horizontal="left" vertical="top" wrapText="1"/>
    </xf>
    <xf numFmtId="49" fontId="6" fillId="3" borderId="6" xfId="0" applyNumberFormat="1" applyFont="1" applyFill="1" applyBorder="1" applyAlignment="1">
      <alignment horizontal="center" vertical="center"/>
    </xf>
    <xf numFmtId="4" fontId="3" fillId="2" borderId="0" xfId="0" applyNumberFormat="1" applyFont="1" applyFill="1" applyAlignment="1">
      <alignment horizontal="center" vertical="center"/>
    </xf>
    <xf numFmtId="4" fontId="6" fillId="3" borderId="6" xfId="0" applyNumberFormat="1" applyFont="1" applyFill="1" applyBorder="1" applyAlignment="1">
      <alignment horizontal="center" vertical="center"/>
    </xf>
    <xf numFmtId="49" fontId="25" fillId="6" borderId="1" xfId="0" applyNumberFormat="1" applyFont="1" applyFill="1" applyBorder="1" applyAlignment="1">
      <alignment horizontal="center" vertical="center"/>
    </xf>
    <xf numFmtId="3" fontId="7" fillId="2" borderId="0" xfId="0" applyNumberFormat="1" applyFont="1" applyFill="1" applyAlignment="1">
      <alignment horizontal="right" vertical="center" wrapText="1"/>
    </xf>
    <xf numFmtId="49" fontId="6" fillId="3" borderId="6" xfId="0" applyNumberFormat="1" applyFont="1" applyFill="1" applyBorder="1" applyAlignment="1">
      <alignment horizontal="center" vertical="center" wrapText="1"/>
    </xf>
    <xf numFmtId="0" fontId="24" fillId="3" borderId="6" xfId="0" applyFont="1" applyFill="1" applyBorder="1" applyAlignment="1">
      <alignment horizontal="right" vertical="center" wrapText="1"/>
    </xf>
    <xf numFmtId="49" fontId="25" fillId="5" borderId="1" xfId="0" applyNumberFormat="1" applyFont="1" applyFill="1" applyBorder="1" applyAlignment="1">
      <alignment horizontal="center" vertical="center"/>
    </xf>
    <xf numFmtId="167" fontId="3" fillId="2" borderId="0" xfId="0" applyNumberFormat="1" applyFont="1" applyFill="1" applyAlignment="1">
      <alignment horizontal="left" vertical="center"/>
    </xf>
    <xf numFmtId="3" fontId="24" fillId="3" borderId="6" xfId="0" applyNumberFormat="1" applyFont="1" applyFill="1" applyBorder="1" applyAlignment="1">
      <alignment horizontal="right" vertical="center"/>
    </xf>
    <xf numFmtId="0" fontId="1" fillId="0" borderId="0" xfId="1"/>
    <xf numFmtId="0" fontId="30" fillId="0" borderId="0" xfId="1" applyFont="1" applyAlignment="1">
      <alignment wrapText="1"/>
    </xf>
    <xf numFmtId="0" fontId="31" fillId="0" borderId="0" xfId="1" applyFont="1" applyAlignment="1">
      <alignment vertical="center" wrapText="1"/>
    </xf>
    <xf numFmtId="0" fontId="30" fillId="0" borderId="0" xfId="1" applyFont="1" applyAlignment="1">
      <alignment horizontal="left" vertical="center" wrapText="1"/>
    </xf>
    <xf numFmtId="0" fontId="30" fillId="0" borderId="0" xfId="1" applyFont="1" applyAlignment="1">
      <alignment vertical="center" wrapText="1"/>
    </xf>
    <xf numFmtId="0" fontId="33" fillId="0" borderId="0" xfId="1" applyFont="1" applyAlignment="1">
      <alignment horizontal="left" vertical="center" wrapText="1"/>
    </xf>
    <xf numFmtId="0" fontId="35" fillId="0" borderId="0" xfId="1" applyFont="1" applyAlignment="1">
      <alignment horizontal="left" vertical="center" wrapText="1"/>
    </xf>
    <xf numFmtId="0" fontId="33" fillId="0" borderId="0" xfId="1" applyFont="1" applyAlignment="1">
      <alignment vertical="center" wrapText="1"/>
    </xf>
    <xf numFmtId="0" fontId="36" fillId="0" borderId="0" xfId="1" applyFont="1" applyAlignment="1">
      <alignment vertical="center" wrapText="1"/>
    </xf>
    <xf numFmtId="0" fontId="37" fillId="0" borderId="0" xfId="1" applyFont="1" applyAlignment="1">
      <alignment wrapText="1"/>
    </xf>
    <xf numFmtId="0" fontId="37" fillId="0" borderId="0" xfId="1" applyFont="1" applyAlignment="1">
      <alignment vertical="center" wrapText="1"/>
    </xf>
    <xf numFmtId="0" fontId="38" fillId="0" borderId="0" xfId="1" applyFont="1" applyAlignment="1">
      <alignment horizontal="center" vertical="center"/>
    </xf>
    <xf numFmtId="0" fontId="39" fillId="0" borderId="0" xfId="1" applyFont="1" applyAlignment="1">
      <alignment horizontal="left" vertical="center"/>
    </xf>
    <xf numFmtId="0" fontId="40" fillId="0" borderId="8" xfId="1" applyFont="1" applyBorder="1"/>
    <xf numFmtId="0" fontId="40" fillId="0" borderId="9" xfId="1" applyFont="1" applyBorder="1"/>
    <xf numFmtId="0" fontId="40" fillId="0" borderId="10" xfId="1" applyFont="1" applyBorder="1"/>
    <xf numFmtId="0" fontId="40" fillId="0" borderId="11" xfId="1" applyFont="1" applyBorder="1"/>
    <xf numFmtId="0" fontId="40" fillId="0" borderId="0" xfId="1" applyFont="1"/>
    <xf numFmtId="0" fontId="1" fillId="0" borderId="0" xfId="1"/>
    <xf numFmtId="0" fontId="28" fillId="8" borderId="0" xfId="1" applyFont="1" applyFill="1" applyAlignment="1">
      <alignment horizontal="center"/>
    </xf>
    <xf numFmtId="0" fontId="40" fillId="0" borderId="12" xfId="1" applyFont="1" applyBorder="1"/>
    <xf numFmtId="0" fontId="28" fillId="0" borderId="0" xfId="2" applyFont="1" applyAlignment="1"/>
    <xf numFmtId="0" fontId="42" fillId="0" borderId="0" xfId="1" applyFont="1"/>
    <xf numFmtId="0" fontId="28" fillId="0" borderId="0" xfId="2" applyFont="1" applyAlignment="1"/>
    <xf numFmtId="0" fontId="28" fillId="9" borderId="0" xfId="2" applyFont="1" applyFill="1" applyBorder="1" applyAlignment="1">
      <alignment horizontal="center"/>
    </xf>
    <xf numFmtId="0" fontId="43" fillId="0" borderId="0" xfId="1" applyFont="1" applyAlignment="1">
      <alignment horizontal="center"/>
    </xf>
    <xf numFmtId="0" fontId="44" fillId="0" borderId="0" xfId="1" applyFont="1" applyAlignment="1">
      <alignment horizontal="center" vertical="center"/>
    </xf>
    <xf numFmtId="0" fontId="45" fillId="0" borderId="0" xfId="3" applyFont="1" applyAlignment="1">
      <alignment horizontal="center" vertical="center"/>
    </xf>
    <xf numFmtId="0" fontId="46" fillId="0" borderId="0" xfId="1" applyFont="1" applyAlignment="1">
      <alignment horizontal="center" vertical="center"/>
    </xf>
    <xf numFmtId="0" fontId="39" fillId="0" borderId="0" xfId="1" applyFont="1" applyAlignment="1">
      <alignment horizontal="center" vertical="center"/>
    </xf>
    <xf numFmtId="0" fontId="47" fillId="0" borderId="0" xfId="1" applyFont="1" applyAlignment="1">
      <alignment horizontal="center"/>
    </xf>
    <xf numFmtId="0" fontId="40" fillId="0" borderId="13" xfId="1" applyFont="1" applyBorder="1"/>
    <xf numFmtId="0" fontId="40" fillId="0" borderId="14" xfId="1" applyFont="1" applyBorder="1"/>
    <xf numFmtId="0" fontId="40" fillId="0" borderId="15" xfId="1" applyFont="1" applyBorder="1"/>
    <xf numFmtId="0" fontId="29" fillId="0" borderId="0" xfId="4" applyFont="1" applyAlignment="1">
      <alignment horizontal="center" vertical="center" wrapText="1"/>
    </xf>
    <xf numFmtId="0" fontId="48" fillId="0" borderId="0" xfId="4" applyAlignment="1">
      <alignment horizontal="center" vertical="center" wrapText="1"/>
    </xf>
    <xf numFmtId="0" fontId="49" fillId="0" borderId="0" xfId="4" applyFont="1" applyAlignment="1">
      <alignment horizontal="center" vertical="center" wrapText="1"/>
    </xf>
    <xf numFmtId="0" fontId="50" fillId="0" borderId="0" xfId="4" applyFont="1" applyAlignment="1">
      <alignment horizontal="right" vertical="center" wrapText="1"/>
    </xf>
    <xf numFmtId="0" fontId="50" fillId="0" borderId="0" xfId="4" applyFont="1" applyAlignment="1">
      <alignment horizontal="center" vertical="center" wrapText="1"/>
    </xf>
    <xf numFmtId="0" fontId="27" fillId="10" borderId="0" xfId="4" applyFont="1" applyFill="1" applyAlignment="1">
      <alignment horizontal="center" vertical="center" wrapText="1"/>
    </xf>
    <xf numFmtId="0" fontId="51" fillId="10" borderId="0" xfId="4" applyFont="1" applyFill="1" applyAlignment="1">
      <alignment horizontal="center" vertical="center" wrapText="1"/>
    </xf>
    <xf numFmtId="0" fontId="52" fillId="10" borderId="0" xfId="4" applyFont="1" applyFill="1" applyAlignment="1">
      <alignment horizontal="center" vertical="center" wrapText="1"/>
    </xf>
    <xf numFmtId="0" fontId="53" fillId="10" borderId="0" xfId="4" quotePrefix="1" applyFont="1" applyFill="1" applyAlignment="1">
      <alignment horizontal="center" vertical="center" wrapText="1"/>
    </xf>
    <xf numFmtId="0" fontId="48" fillId="9" borderId="0" xfId="4" applyFill="1" applyAlignment="1">
      <alignment horizontal="center" vertical="center" wrapText="1"/>
    </xf>
    <xf numFmtId="0" fontId="51" fillId="9" borderId="0" xfId="4" applyFont="1" applyFill="1" applyAlignment="1">
      <alignment horizontal="center" vertical="center" wrapText="1"/>
    </xf>
    <xf numFmtId="0" fontId="54" fillId="9" borderId="0" xfId="4" applyFont="1" applyFill="1" applyAlignment="1">
      <alignment horizontal="center" vertical="center" wrapText="1"/>
    </xf>
    <xf numFmtId="0" fontId="41" fillId="0" borderId="0" xfId="2" applyFill="1" applyBorder="1" applyAlignment="1">
      <alignment horizontal="center" vertical="center" wrapText="1"/>
    </xf>
    <xf numFmtId="0" fontId="50" fillId="0" borderId="0" xfId="4" quotePrefix="1" applyFont="1" applyAlignment="1">
      <alignment horizontal="center" vertical="center" wrapText="1"/>
    </xf>
    <xf numFmtId="4" fontId="49" fillId="0" borderId="0" xfId="1" applyNumberFormat="1" applyFont="1" applyAlignment="1">
      <alignment horizontal="center" vertical="center" wrapText="1"/>
    </xf>
    <xf numFmtId="0" fontId="55" fillId="0" borderId="0" xfId="4" applyFont="1" applyAlignment="1">
      <alignment horizontal="center" vertical="center" wrapText="1"/>
    </xf>
    <xf numFmtId="0" fontId="41" fillId="0" borderId="0" xfId="2" applyFill="1" applyAlignment="1">
      <alignment horizontal="center" vertical="center" wrapText="1"/>
    </xf>
    <xf numFmtId="0" fontId="49" fillId="0" borderId="0" xfId="4" applyFont="1" applyAlignment="1" applyProtection="1">
      <alignment horizontal="center" vertical="center" wrapText="1"/>
      <protection locked="0"/>
    </xf>
    <xf numFmtId="0" fontId="41" fillId="0" borderId="0" xfId="2" applyFill="1" applyAlignment="1">
      <alignment horizontal="center"/>
    </xf>
    <xf numFmtId="9" fontId="49" fillId="0" borderId="0" xfId="5" applyFont="1" applyFill="1" applyBorder="1" applyAlignment="1">
      <alignment horizontal="center" vertical="center" wrapText="1"/>
    </xf>
    <xf numFmtId="0" fontId="56" fillId="0" borderId="0" xfId="4" applyFont="1" applyAlignment="1">
      <alignment horizontal="center" vertical="center" wrapText="1"/>
    </xf>
    <xf numFmtId="0" fontId="57" fillId="0" borderId="0" xfId="4" applyFont="1" applyAlignment="1">
      <alignment horizontal="center" vertical="center" wrapText="1"/>
    </xf>
    <xf numFmtId="0" fontId="56" fillId="0" borderId="0" xfId="4" applyFont="1" applyAlignment="1">
      <alignment horizontal="left" vertical="center"/>
    </xf>
    <xf numFmtId="0" fontId="48" fillId="0" borderId="0" xfId="4"/>
    <xf numFmtId="0" fontId="41" fillId="0" borderId="0" xfId="2" applyFill="1" applyAlignment="1" applyProtection="1">
      <alignment horizontal="center" vertical="center" wrapText="1"/>
      <protection locked="0"/>
    </xf>
    <xf numFmtId="0" fontId="49" fillId="0" borderId="0" xfId="4" quotePrefix="1" applyFont="1" applyAlignment="1">
      <alignment horizontal="center" vertical="center" wrapText="1"/>
    </xf>
    <xf numFmtId="169" fontId="49" fillId="0" borderId="0" xfId="4" quotePrefix="1" applyNumberFormat="1" applyFont="1" applyAlignment="1">
      <alignment horizontal="center" vertical="center" wrapText="1"/>
    </xf>
    <xf numFmtId="0" fontId="48" fillId="0" borderId="0" xfId="4" applyAlignment="1">
      <alignment horizontal="center"/>
    </xf>
    <xf numFmtId="169" fontId="49" fillId="0" borderId="0" xfId="1" applyNumberFormat="1" applyFont="1" applyAlignment="1">
      <alignment horizontal="center" vertical="center" wrapText="1"/>
    </xf>
    <xf numFmtId="170" fontId="49" fillId="0" borderId="0" xfId="4" quotePrefix="1" applyNumberFormat="1" applyFont="1" applyAlignment="1">
      <alignment horizontal="center" vertical="center" wrapText="1"/>
    </xf>
    <xf numFmtId="9" fontId="0" fillId="0" borderId="0" xfId="5" quotePrefix="1" applyFont="1" applyFill="1" applyBorder="1" applyAlignment="1">
      <alignment horizontal="center" vertical="center" wrapText="1"/>
    </xf>
    <xf numFmtId="169" fontId="49" fillId="0" borderId="0" xfId="4" applyNumberFormat="1" applyFont="1" applyAlignment="1">
      <alignment horizontal="center" vertical="center" wrapText="1"/>
    </xf>
    <xf numFmtId="10" fontId="49" fillId="0" borderId="0" xfId="5" applyNumberFormat="1" applyFont="1" applyFill="1" applyBorder="1" applyAlignment="1">
      <alignment horizontal="center" vertical="center" wrapText="1"/>
    </xf>
    <xf numFmtId="0" fontId="48" fillId="0" borderId="0" xfId="4" quotePrefix="1" applyAlignment="1">
      <alignment horizontal="right" vertical="center" wrapText="1"/>
    </xf>
    <xf numFmtId="10" fontId="49" fillId="0" borderId="0" xfId="4" quotePrefix="1" applyNumberFormat="1" applyFont="1" applyAlignment="1">
      <alignment horizontal="center" vertical="center" wrapText="1"/>
    </xf>
    <xf numFmtId="0" fontId="48" fillId="0" borderId="0" xfId="4" quotePrefix="1" applyAlignment="1">
      <alignment horizontal="center" vertical="center" wrapText="1"/>
    </xf>
    <xf numFmtId="9" fontId="49" fillId="0" borderId="0" xfId="5" quotePrefix="1" applyFont="1" applyFill="1" applyBorder="1" applyAlignment="1">
      <alignment horizontal="center" vertical="center" wrapText="1"/>
    </xf>
    <xf numFmtId="170" fontId="49" fillId="0" borderId="0" xfId="5" quotePrefix="1" applyNumberFormat="1" applyFont="1" applyFill="1" applyBorder="1" applyAlignment="1">
      <alignment horizontal="center" vertical="center" wrapText="1"/>
    </xf>
    <xf numFmtId="10" fontId="49" fillId="0" borderId="0" xfId="5" quotePrefix="1" applyNumberFormat="1" applyFont="1" applyFill="1" applyBorder="1" applyAlignment="1">
      <alignment horizontal="center" vertical="center" wrapText="1"/>
    </xf>
    <xf numFmtId="0" fontId="49" fillId="0" borderId="0" xfId="4" quotePrefix="1" applyFont="1" applyAlignment="1">
      <alignment horizontal="right" vertical="center" wrapText="1"/>
    </xf>
    <xf numFmtId="3" fontId="49" fillId="0" borderId="0" xfId="4" quotePrefix="1" applyNumberFormat="1" applyFont="1" applyAlignment="1">
      <alignment horizontal="center" vertical="center" wrapText="1"/>
    </xf>
    <xf numFmtId="0" fontId="50" fillId="0" borderId="0" xfId="4" quotePrefix="1" applyFont="1" applyAlignment="1">
      <alignment horizontal="right" vertical="center" wrapText="1"/>
    </xf>
    <xf numFmtId="171" fontId="49" fillId="0" borderId="0" xfId="4" quotePrefix="1" applyNumberFormat="1" applyFont="1" applyAlignment="1">
      <alignment horizontal="center" vertical="center" wrapText="1"/>
    </xf>
    <xf numFmtId="169" fontId="50" fillId="0" borderId="0" xfId="4" quotePrefix="1" applyNumberFormat="1" applyFont="1" applyAlignment="1">
      <alignment horizontal="right" vertical="center" wrapText="1"/>
    </xf>
    <xf numFmtId="171" fontId="49" fillId="0" borderId="0" xfId="5" quotePrefix="1" applyNumberFormat="1" applyFont="1" applyFill="1" applyBorder="1" applyAlignment="1">
      <alignment horizontal="center" vertical="center" wrapText="1"/>
    </xf>
    <xf numFmtId="0" fontId="51" fillId="0" borderId="0" xfId="4" applyFont="1" applyAlignment="1">
      <alignment horizontal="center" vertical="center" wrapText="1"/>
    </xf>
    <xf numFmtId="0" fontId="52" fillId="0" borderId="0" xfId="4" applyFont="1" applyAlignment="1">
      <alignment horizontal="center" vertical="center" wrapText="1"/>
    </xf>
    <xf numFmtId="169" fontId="48" fillId="0" borderId="0" xfId="4" applyNumberFormat="1" applyAlignment="1">
      <alignment horizontal="center" vertical="center" wrapText="1"/>
    </xf>
    <xf numFmtId="0" fontId="48" fillId="0" borderId="0" xfId="4" applyAlignment="1">
      <alignment horizontal="right" vertical="center" wrapText="1"/>
    </xf>
    <xf numFmtId="170" fontId="0" fillId="0" borderId="0" xfId="5" quotePrefix="1" applyNumberFormat="1" applyFont="1" applyFill="1" applyBorder="1" applyAlignment="1">
      <alignment horizontal="center" vertical="center" wrapText="1"/>
    </xf>
    <xf numFmtId="4" fontId="48" fillId="0" borderId="0" xfId="4" applyNumberFormat="1" applyAlignment="1">
      <alignment horizontal="center" vertical="center" wrapText="1"/>
    </xf>
    <xf numFmtId="0" fontId="52" fillId="10" borderId="0" xfId="4" quotePrefix="1" applyFont="1" applyFill="1" applyAlignment="1">
      <alignment horizontal="center" vertical="center" wrapText="1"/>
    </xf>
    <xf numFmtId="170" fontId="49" fillId="0" borderId="0" xfId="5" applyNumberFormat="1" applyFont="1" applyFill="1" applyBorder="1" applyAlignment="1">
      <alignment horizontal="center" vertical="center" wrapText="1"/>
    </xf>
    <xf numFmtId="0" fontId="58" fillId="0" borderId="0" xfId="4" applyFont="1" applyAlignment="1">
      <alignment horizontal="center" vertical="center" wrapText="1"/>
    </xf>
    <xf numFmtId="0" fontId="53" fillId="10" borderId="0" xfId="4" applyFont="1" applyFill="1" applyAlignment="1">
      <alignment horizontal="center" vertical="center" wrapText="1"/>
    </xf>
    <xf numFmtId="0" fontId="59" fillId="0" borderId="0" xfId="4" quotePrefix="1" applyFont="1" applyAlignment="1">
      <alignment horizontal="right" vertical="center" wrapText="1"/>
    </xf>
    <xf numFmtId="170" fontId="27" fillId="0" borderId="0" xfId="4" applyNumberFormat="1" applyFont="1" applyAlignment="1">
      <alignment horizontal="center" vertical="center" wrapText="1"/>
    </xf>
    <xf numFmtId="172" fontId="49" fillId="0" borderId="0" xfId="4" applyNumberFormat="1" applyFont="1" applyAlignment="1">
      <alignment horizontal="center" vertical="center" wrapText="1"/>
    </xf>
    <xf numFmtId="172" fontId="52" fillId="0" borderId="0" xfId="4" applyNumberFormat="1" applyFont="1" applyAlignment="1">
      <alignment horizontal="center" vertical="center" wrapText="1"/>
    </xf>
    <xf numFmtId="170" fontId="27" fillId="0" borderId="0" xfId="4" quotePrefix="1" applyNumberFormat="1" applyFont="1" applyAlignment="1">
      <alignment horizontal="center" vertical="center" wrapText="1"/>
    </xf>
    <xf numFmtId="0" fontId="27" fillId="0" borderId="0" xfId="4" applyFont="1" applyAlignment="1">
      <alignment horizontal="center" vertical="center" wrapText="1"/>
    </xf>
    <xf numFmtId="0" fontId="27" fillId="0" borderId="0" xfId="4" quotePrefix="1" applyFont="1" applyAlignment="1">
      <alignment horizontal="center" vertical="center" wrapText="1"/>
    </xf>
    <xf numFmtId="169" fontId="29" fillId="0" borderId="0" xfId="4" applyNumberFormat="1" applyFont="1" applyAlignment="1">
      <alignment horizontal="center" vertical="center" wrapText="1"/>
    </xf>
    <xf numFmtId="10" fontId="49" fillId="0" borderId="0" xfId="1" applyNumberFormat="1" applyFont="1" applyAlignment="1">
      <alignment horizontal="center" vertical="center" wrapText="1"/>
    </xf>
    <xf numFmtId="10" fontId="49" fillId="0" borderId="0" xfId="6" applyNumberFormat="1" applyFont="1" applyFill="1" applyAlignment="1">
      <alignment horizontal="center" vertical="center" wrapText="1"/>
    </xf>
    <xf numFmtId="169" fontId="60" fillId="0" borderId="0" xfId="4" applyNumberFormat="1" applyFont="1" applyAlignment="1">
      <alignment horizontal="center" vertical="center" wrapText="1"/>
    </xf>
    <xf numFmtId="0" fontId="60" fillId="0" borderId="0" xfId="4" applyFont="1" applyAlignment="1">
      <alignment horizontal="center" vertical="center" wrapText="1"/>
    </xf>
    <xf numFmtId="10" fontId="49" fillId="0" borderId="0" xfId="6" applyNumberFormat="1" applyFont="1" applyAlignment="1">
      <alignment horizontal="center" vertical="center" wrapText="1"/>
    </xf>
    <xf numFmtId="0" fontId="52" fillId="0" borderId="0" xfId="4" quotePrefix="1" applyFont="1" applyAlignment="1">
      <alignment horizontal="center" vertical="center" wrapText="1"/>
    </xf>
    <xf numFmtId="0" fontId="61" fillId="0" borderId="0" xfId="2" quotePrefix="1" applyFont="1" applyFill="1" applyBorder="1" applyAlignment="1">
      <alignment horizontal="center" vertical="center" wrapText="1"/>
    </xf>
    <xf numFmtId="0" fontId="49" fillId="0" borderId="0" xfId="1" applyFont="1" applyAlignment="1">
      <alignment horizontal="center" vertical="center" wrapText="1"/>
    </xf>
    <xf numFmtId="0" fontId="61" fillId="0" borderId="0" xfId="2" applyFont="1" applyFill="1" applyBorder="1" applyAlignment="1">
      <alignment horizontal="center" vertical="center" wrapText="1"/>
    </xf>
    <xf numFmtId="173" fontId="49" fillId="0" borderId="0" xfId="1" applyNumberFormat="1" applyFont="1" applyAlignment="1">
      <alignment horizontal="center" vertical="center" wrapText="1"/>
    </xf>
    <xf numFmtId="0" fontId="41" fillId="0" borderId="0" xfId="2" quotePrefix="1" applyFill="1" applyBorder="1" applyAlignment="1">
      <alignment horizontal="center" vertical="center" wrapText="1"/>
    </xf>
    <xf numFmtId="0" fontId="41" fillId="0" borderId="16" xfId="2" quotePrefix="1" applyFill="1" applyBorder="1" applyAlignment="1">
      <alignment horizontal="center" vertical="center" wrapText="1"/>
    </xf>
    <xf numFmtId="0" fontId="41" fillId="0" borderId="17" xfId="2" quotePrefix="1" applyFill="1" applyBorder="1" applyAlignment="1">
      <alignment horizontal="center" vertical="center" wrapText="1"/>
    </xf>
    <xf numFmtId="0" fontId="41" fillId="0" borderId="17" xfId="2" applyFill="1" applyBorder="1" applyAlignment="1">
      <alignment horizontal="center" vertical="center" wrapText="1"/>
    </xf>
    <xf numFmtId="0" fontId="54" fillId="0" borderId="0" xfId="4" applyFont="1" applyAlignment="1">
      <alignment horizontal="center" vertical="center" wrapText="1"/>
    </xf>
    <xf numFmtId="0" fontId="54" fillId="9" borderId="18" xfId="4" applyFont="1" applyFill="1" applyBorder="1" applyAlignment="1">
      <alignment horizontal="center" vertical="center" wrapText="1"/>
    </xf>
    <xf numFmtId="0" fontId="54" fillId="0" borderId="0" xfId="4" applyFont="1" applyAlignment="1">
      <alignment vertical="center" wrapText="1"/>
    </xf>
    <xf numFmtId="0" fontId="49" fillId="0" borderId="19" xfId="4" applyFont="1" applyBorder="1" applyAlignment="1">
      <alignment horizontal="center" vertical="center" wrapText="1"/>
    </xf>
    <xf numFmtId="0" fontId="54" fillId="8" borderId="0" xfId="4" applyFont="1" applyFill="1" applyAlignment="1">
      <alignment horizontal="center" vertical="center" wrapText="1"/>
    </xf>
    <xf numFmtId="0" fontId="48" fillId="0" borderId="20" xfId="4" applyBorder="1" applyAlignment="1">
      <alignment horizontal="center" vertical="center" wrapText="1"/>
    </xf>
    <xf numFmtId="0" fontId="46" fillId="0" borderId="0" xfId="4" applyFont="1" applyAlignment="1">
      <alignment horizontal="center" vertical="center"/>
    </xf>
    <xf numFmtId="0" fontId="39" fillId="0" borderId="0" xfId="4" applyFont="1" applyAlignment="1">
      <alignment horizontal="left" vertical="center"/>
    </xf>
    <xf numFmtId="170" fontId="49" fillId="0" borderId="0" xfId="5" applyNumberFormat="1" applyFont="1" applyFill="1" applyAlignment="1">
      <alignment horizontal="center" vertical="center" wrapText="1"/>
    </xf>
    <xf numFmtId="169" fontId="49" fillId="0" borderId="0" xfId="4" applyNumberFormat="1" applyFont="1" applyAlignment="1" applyProtection="1">
      <alignment horizontal="center" vertical="center" wrapText="1"/>
      <protection locked="0"/>
    </xf>
    <xf numFmtId="170" fontId="49" fillId="0" borderId="0" xfId="4" applyNumberFormat="1" applyFont="1" applyAlignment="1">
      <alignment horizontal="center" vertical="center" wrapText="1"/>
    </xf>
    <xf numFmtId="0" fontId="48" fillId="0" borderId="0" xfId="4" quotePrefix="1" applyAlignment="1">
      <alignment horizontal="center"/>
    </xf>
    <xf numFmtId="170" fontId="49" fillId="0" borderId="0" xfId="5" applyNumberFormat="1" applyFont="1" applyFill="1" applyBorder="1" applyAlignment="1" applyProtection="1">
      <alignment horizontal="center" vertical="center" wrapText="1"/>
    </xf>
    <xf numFmtId="9" fontId="49" fillId="0" borderId="0" xfId="5" applyFont="1" applyFill="1" applyBorder="1" applyAlignment="1" applyProtection="1">
      <alignment horizontal="center" vertical="center" wrapText="1"/>
    </xf>
    <xf numFmtId="170" fontId="29" fillId="0" borderId="0" xfId="5" applyNumberFormat="1" applyFont="1" applyFill="1" applyBorder="1" applyAlignment="1" applyProtection="1">
      <alignment horizontal="center" vertical="center" wrapText="1"/>
    </xf>
    <xf numFmtId="3" fontId="49" fillId="0" borderId="0" xfId="6" applyNumberFormat="1" applyFont="1" applyAlignment="1">
      <alignment horizontal="center" vertical="center" wrapText="1"/>
    </xf>
    <xf numFmtId="4" fontId="49" fillId="0" borderId="0" xfId="6" applyNumberFormat="1" applyFont="1" applyAlignment="1">
      <alignment horizontal="center" vertical="center" wrapText="1"/>
    </xf>
    <xf numFmtId="3" fontId="49" fillId="0" borderId="0" xfId="4" applyNumberFormat="1" applyFont="1" applyAlignment="1">
      <alignment horizontal="center" vertical="center" wrapText="1"/>
    </xf>
    <xf numFmtId="170" fontId="49" fillId="0" borderId="0" xfId="1" quotePrefix="1" applyNumberFormat="1" applyFont="1" applyAlignment="1">
      <alignment horizontal="center" vertical="center" wrapText="1"/>
    </xf>
    <xf numFmtId="170" fontId="49" fillId="0" borderId="0" xfId="1" applyNumberFormat="1" applyFont="1" applyAlignment="1">
      <alignment horizontal="center" vertical="center" wrapText="1"/>
    </xf>
    <xf numFmtId="170" fontId="49" fillId="0" borderId="0" xfId="5" quotePrefix="1" applyNumberFormat="1" applyFont="1" applyFill="1" applyBorder="1" applyAlignment="1" applyProtection="1">
      <alignment horizontal="center" vertical="center" wrapText="1"/>
    </xf>
    <xf numFmtId="0" fontId="52" fillId="0" borderId="0" xfId="1" applyFont="1" applyAlignment="1">
      <alignment horizontal="center" vertical="center" wrapText="1"/>
    </xf>
    <xf numFmtId="0" fontId="53" fillId="0" borderId="0" xfId="4" quotePrefix="1" applyFont="1" applyAlignment="1">
      <alignment horizontal="center" vertical="center" wrapText="1"/>
    </xf>
    <xf numFmtId="0" fontId="27" fillId="11" borderId="0" xfId="4" applyFont="1" applyFill="1" applyAlignment="1">
      <alignment horizontal="center" vertical="center" wrapText="1"/>
    </xf>
    <xf numFmtId="0" fontId="52" fillId="11" borderId="0" xfId="4" applyFont="1" applyFill="1" applyAlignment="1">
      <alignment horizontal="center" vertical="center" wrapText="1"/>
    </xf>
    <xf numFmtId="0" fontId="63" fillId="11" borderId="0" xfId="4" quotePrefix="1" applyFont="1" applyFill="1" applyAlignment="1">
      <alignment horizontal="center" vertical="center" wrapText="1"/>
    </xf>
    <xf numFmtId="170" fontId="0" fillId="0" borderId="0" xfId="5" applyNumberFormat="1" applyFont="1" applyFill="1" applyBorder="1" applyAlignment="1" applyProtection="1">
      <alignment horizontal="center" vertical="center" wrapText="1"/>
    </xf>
    <xf numFmtId="9" fontId="50" fillId="0" borderId="0" xfId="5" applyFont="1" applyFill="1" applyBorder="1" applyAlignment="1" applyProtection="1">
      <alignment horizontal="center" vertical="center" wrapText="1"/>
    </xf>
    <xf numFmtId="170" fontId="49" fillId="0" borderId="0" xfId="5" applyNumberFormat="1" applyFont="1" applyFill="1" applyBorder="1" applyAlignment="1" applyProtection="1">
      <alignment horizontal="center" vertical="center" wrapText="1"/>
      <protection locked="0"/>
    </xf>
    <xf numFmtId="0" fontId="64" fillId="0" borderId="0" xfId="4" applyFont="1" applyAlignment="1">
      <alignment horizontal="center" vertical="center" wrapText="1"/>
    </xf>
    <xf numFmtId="170" fontId="64" fillId="12" borderId="0" xfId="5" applyNumberFormat="1" applyFont="1" applyFill="1" applyBorder="1" applyAlignment="1" applyProtection="1">
      <alignment horizontal="center" vertical="center" wrapText="1"/>
    </xf>
    <xf numFmtId="0" fontId="64" fillId="12" borderId="0" xfId="4" applyFont="1" applyFill="1" applyAlignment="1">
      <alignment horizontal="center" vertical="center" wrapText="1"/>
    </xf>
    <xf numFmtId="170" fontId="49" fillId="0" borderId="0" xfId="6" applyNumberFormat="1" applyFont="1" applyAlignment="1">
      <alignment horizontal="center" vertical="center" wrapText="1"/>
    </xf>
    <xf numFmtId="0" fontId="49" fillId="0" borderId="0" xfId="4" applyFont="1" applyAlignment="1">
      <alignment horizontal="right" vertical="center" wrapText="1"/>
    </xf>
    <xf numFmtId="0" fontId="41" fillId="0" borderId="0" xfId="2" quotePrefix="1" applyFill="1" applyBorder="1" applyAlignment="1" applyProtection="1">
      <alignment horizontal="center" vertical="center" wrapText="1"/>
    </xf>
    <xf numFmtId="0" fontId="41" fillId="0" borderId="16" xfId="2" quotePrefix="1" applyFill="1" applyBorder="1" applyAlignment="1" applyProtection="1">
      <alignment horizontal="center" vertical="center" wrapText="1"/>
    </xf>
    <xf numFmtId="0" fontId="41" fillId="0" borderId="17" xfId="2" quotePrefix="1" applyFill="1" applyBorder="1" applyAlignment="1" applyProtection="1">
      <alignment horizontal="center" vertical="center" wrapText="1"/>
    </xf>
    <xf numFmtId="0" fontId="41" fillId="0" borderId="17" xfId="2" applyFill="1" applyBorder="1" applyAlignment="1" applyProtection="1">
      <alignment horizontal="center" vertical="center" wrapText="1"/>
    </xf>
    <xf numFmtId="0" fontId="49" fillId="0" borderId="19" xfId="4" applyFont="1" applyBorder="1" applyAlignment="1" applyProtection="1">
      <alignment horizontal="center" vertical="center" wrapText="1"/>
      <protection locked="0"/>
    </xf>
    <xf numFmtId="0" fontId="49" fillId="13" borderId="0" xfId="1" quotePrefix="1" applyFont="1" applyFill="1" applyAlignment="1">
      <alignment horizontal="center" vertical="center" wrapText="1"/>
    </xf>
    <xf numFmtId="0" fontId="51" fillId="0" borderId="0" xfId="1" applyFont="1" applyAlignment="1">
      <alignment horizontal="center" vertical="center" wrapText="1"/>
    </xf>
    <xf numFmtId="0" fontId="49" fillId="0" borderId="0" xfId="1" quotePrefix="1" applyFont="1" applyAlignment="1">
      <alignment horizontal="center" vertical="center" wrapText="1"/>
    </xf>
    <xf numFmtId="0" fontId="52" fillId="0" borderId="0" xfId="1" quotePrefix="1" applyFont="1" applyAlignment="1">
      <alignment horizontal="center" vertical="center" wrapText="1"/>
    </xf>
    <xf numFmtId="0" fontId="51" fillId="0" borderId="0" xfId="1" quotePrefix="1" applyFont="1" applyAlignment="1">
      <alignment horizontal="center" vertical="center" wrapText="1"/>
    </xf>
    <xf numFmtId="0" fontId="1" fillId="0" borderId="0" xfId="1" quotePrefix="1" applyAlignment="1">
      <alignment horizontal="center" vertical="center" wrapText="1"/>
    </xf>
    <xf numFmtId="0" fontId="1" fillId="0" borderId="0" xfId="1" applyAlignment="1">
      <alignment horizontal="center" vertical="center" wrapText="1"/>
    </xf>
    <xf numFmtId="0" fontId="1" fillId="0" borderId="0" xfId="1" applyProtection="1">
      <protection locked="0"/>
    </xf>
    <xf numFmtId="0" fontId="49" fillId="0" borderId="0" xfId="1" quotePrefix="1" applyFont="1" applyAlignment="1" applyProtection="1">
      <alignment horizontal="center" vertical="center" wrapText="1"/>
      <protection locked="0"/>
    </xf>
    <xf numFmtId="0" fontId="1" fillId="0" borderId="0" xfId="1" applyAlignment="1">
      <alignment horizontal="center"/>
    </xf>
    <xf numFmtId="0" fontId="26" fillId="9" borderId="0" xfId="1" applyFont="1" applyFill="1" applyAlignment="1">
      <alignment horizontal="center" vertical="center" wrapText="1"/>
    </xf>
    <xf numFmtId="0" fontId="54" fillId="9" borderId="0" xfId="1" applyFont="1" applyFill="1" applyAlignment="1">
      <alignment horizontal="center" vertical="center" wrapText="1"/>
    </xf>
    <xf numFmtId="0" fontId="49" fillId="0" borderId="0" xfId="1" applyFont="1" applyAlignment="1" applyProtection="1">
      <alignment horizontal="center" vertical="center" wrapText="1"/>
      <protection locked="0"/>
    </xf>
    <xf numFmtId="0" fontId="52" fillId="0" borderId="0" xfId="1" quotePrefix="1" applyFont="1" applyAlignment="1" applyProtection="1">
      <alignment horizontal="center" vertical="center" wrapText="1"/>
      <protection locked="0"/>
    </xf>
    <xf numFmtId="0" fontId="53" fillId="0" borderId="0" xfId="1" quotePrefix="1" applyFont="1" applyAlignment="1" applyProtection="1">
      <alignment horizontal="center" vertical="center" wrapText="1"/>
      <protection locked="0"/>
    </xf>
    <xf numFmtId="0" fontId="53" fillId="0" borderId="0" xfId="1" quotePrefix="1" applyFont="1" applyAlignment="1">
      <alignment horizontal="center" vertical="center" wrapText="1"/>
    </xf>
    <xf numFmtId="0" fontId="50" fillId="0" borderId="0" xfId="1" applyFont="1" applyAlignment="1">
      <alignment horizontal="center" vertical="center" wrapText="1"/>
    </xf>
    <xf numFmtId="0" fontId="49" fillId="0" borderId="0" xfId="1" applyFont="1" applyAlignment="1" applyProtection="1">
      <alignment horizontal="left" vertical="center" wrapText="1"/>
      <protection locked="0"/>
    </xf>
    <xf numFmtId="0" fontId="49" fillId="0" borderId="0" xfId="1" applyFont="1" applyAlignment="1">
      <alignment horizontal="left" vertical="center" wrapText="1"/>
    </xf>
    <xf numFmtId="0" fontId="1" fillId="0" borderId="0" xfId="1" applyAlignment="1">
      <alignment horizontal="left" vertical="center" wrapText="1"/>
    </xf>
    <xf numFmtId="0" fontId="1" fillId="0" borderId="0" xfId="1" applyAlignment="1">
      <alignment horizontal="left" vertical="center"/>
    </xf>
    <xf numFmtId="0" fontId="46" fillId="0" borderId="0" xfId="1" applyFont="1" applyAlignment="1">
      <alignment horizontal="center" vertical="center"/>
    </xf>
    <xf numFmtId="10" fontId="49" fillId="0" borderId="0" xfId="6" applyNumberFormat="1" applyFont="1" applyFill="1" applyAlignment="1" applyProtection="1">
      <alignment horizontal="center" vertical="center" wrapText="1"/>
    </xf>
    <xf numFmtId="2" fontId="1" fillId="0" borderId="0" xfId="4" applyNumberFormat="1" applyFont="1" applyAlignment="1">
      <alignment horizontal="center" vertical="center" wrapText="1"/>
    </xf>
    <xf numFmtId="14" fontId="65" fillId="0" borderId="0" xfId="4" applyNumberFormat="1" applyFont="1" applyAlignment="1">
      <alignment horizontal="center" vertical="center" wrapText="1"/>
    </xf>
    <xf numFmtId="0" fontId="65" fillId="0" borderId="0" xfId="4" applyFont="1" applyAlignment="1">
      <alignment horizontal="center" vertical="center" wrapText="1"/>
    </xf>
    <xf numFmtId="0" fontId="50" fillId="0" borderId="0" xfId="4" applyFont="1" applyAlignment="1" applyProtection="1">
      <alignment horizontal="center" vertical="center" wrapText="1"/>
      <protection locked="0"/>
    </xf>
    <xf numFmtId="2" fontId="49" fillId="0" borderId="0" xfId="4" applyNumberFormat="1" applyFont="1" applyAlignment="1">
      <alignment horizontal="center" vertical="center" wrapText="1"/>
    </xf>
    <xf numFmtId="0" fontId="52" fillId="0" borderId="0" xfId="4" applyFont="1" applyAlignment="1">
      <alignment horizontal="left" vertical="center" wrapText="1"/>
    </xf>
    <xf numFmtId="0" fontId="52" fillId="0" borderId="0" xfId="4" quotePrefix="1" applyFont="1" applyAlignment="1">
      <alignment horizontal="left" vertical="center" wrapText="1"/>
    </xf>
    <xf numFmtId="0" fontId="66" fillId="0" borderId="0" xfId="4" applyFont="1" applyAlignment="1">
      <alignment horizontal="left" vertical="center" wrapText="1"/>
    </xf>
  </cellXfs>
  <cellStyles count="7">
    <cellStyle name="Hyperlink 2" xfId="2" xr:uid="{9ED0507B-DFA8-42E0-8A6A-0A6ED462C06B}"/>
    <cellStyle name="Normal" xfId="0" builtinId="0"/>
    <cellStyle name="Normal 2" xfId="1" xr:uid="{0D836FFA-4A0B-47D3-88F3-E8BBD97FBA6C}"/>
    <cellStyle name="Normal 3" xfId="4" xr:uid="{CD0D7B50-E556-455B-A563-47DD1105C255}"/>
    <cellStyle name="Normal 4" xfId="3" xr:uid="{4A790153-338D-4692-85CF-8E8A598ECC57}"/>
    <cellStyle name="Percent 2" xfId="5" xr:uid="{DF5A43A2-3894-4402-AE80-E0F1EC7012C0}"/>
    <cellStyle name="Percent 3" xfId="6" xr:uid="{C6E97456-6ED4-4CCF-BFC9-0A2054B591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18" Type="http://schemas.openxmlformats.org/officeDocument/2006/relationships/image" Target="../media/image2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png"/><Relationship Id="rId2" Type="http://schemas.openxmlformats.org/officeDocument/2006/relationships/image" Target="../media/image4.png"/><Relationship Id="rId16" Type="http://schemas.openxmlformats.org/officeDocument/2006/relationships/image" Target="../media/image18.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png"/><Relationship Id="rId10" Type="http://schemas.openxmlformats.org/officeDocument/2006/relationships/image" Target="../media/image12.png"/><Relationship Id="rId19" Type="http://schemas.openxmlformats.org/officeDocument/2006/relationships/image" Target="../media/image21.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png"/></Relationships>
</file>

<file path=xl/drawings/_rels/drawing9.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662940</xdr:colOff>
      <xdr:row>12</xdr:row>
      <xdr:rowOff>15241</xdr:rowOff>
    </xdr:from>
    <xdr:ext cx="4701758" cy="1352755"/>
    <xdr:pic>
      <xdr:nvPicPr>
        <xdr:cNvPr id="2" name="Picture 1">
          <a:extLst>
            <a:ext uri="{FF2B5EF4-FFF2-40B4-BE49-F238E27FC236}">
              <a16:creationId xmlns:a16="http://schemas.microsoft.com/office/drawing/2014/main" id="{7C0CFDD8-DECD-4364-9765-71A9DBC3736A}"/>
            </a:ext>
          </a:extLst>
        </xdr:cNvPr>
        <xdr:cNvPicPr>
          <a:picLocks noChangeAspect="1"/>
        </xdr:cNvPicPr>
      </xdr:nvPicPr>
      <xdr:blipFill>
        <a:blip xmlns:r="http://schemas.openxmlformats.org/officeDocument/2006/relationships" r:embed="rId1"/>
        <a:stretch>
          <a:fillRect/>
        </a:stretch>
      </xdr:blipFill>
      <xdr:spPr>
        <a:xfrm>
          <a:off x="1885950" y="2076451"/>
          <a:ext cx="4701758" cy="135275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7</xdr:col>
      <xdr:colOff>0</xdr:colOff>
      <xdr:row>3</xdr:row>
      <xdr:rowOff>0</xdr:rowOff>
    </xdr:to>
    <xdr:pic>
      <xdr:nvPicPr>
        <xdr:cNvPr id="9" name="Picture 9" descr="Inserted picture RelID:1">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76200</xdr:colOff>
      <xdr:row>0</xdr:row>
      <xdr:rowOff>19050</xdr:rowOff>
    </xdr:from>
    <xdr:to>
      <xdr:col>2</xdr:col>
      <xdr:colOff>0</xdr:colOff>
      <xdr:row>2</xdr:row>
      <xdr:rowOff>0</xdr:rowOff>
    </xdr:to>
    <xdr:pic>
      <xdr:nvPicPr>
        <xdr:cNvPr id="10" name="Picture 29" descr="Inserted picture RelID:1">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2" name="Picture 1" descr="Inserted picture Rel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0</xdr:colOff>
      <xdr:row>3</xdr:row>
      <xdr:rowOff>0</xdr:rowOff>
    </xdr:to>
    <xdr:pic>
      <xdr:nvPicPr>
        <xdr:cNvPr id="2" name="Picture 2" descr="Inserted picture Rel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pic>
      <xdr:nvPicPr>
        <xdr:cNvPr id="3" name="Picture 3" descr="Inserted picture Rel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4" name="Picture 4" descr="Inserted picture RelID: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0</xdr:row>
      <xdr:rowOff>0</xdr:rowOff>
    </xdr:from>
    <xdr:to>
      <xdr:col>2</xdr:col>
      <xdr:colOff>0</xdr:colOff>
      <xdr:row>3</xdr:row>
      <xdr:rowOff>0</xdr:rowOff>
    </xdr:to>
    <xdr:pic>
      <xdr:nvPicPr>
        <xdr:cNvPr id="5" name="Picture 5" descr="Inserted picture RelID:1">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0</xdr:colOff>
      <xdr:row>4</xdr:row>
      <xdr:rowOff>0</xdr:rowOff>
    </xdr:to>
    <xdr:pic>
      <xdr:nvPicPr>
        <xdr:cNvPr id="6" name="Picture 6" descr="Inserted picture RelID:1">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5</xdr:col>
      <xdr:colOff>0</xdr:colOff>
      <xdr:row>4</xdr:row>
      <xdr:rowOff>0</xdr:rowOff>
    </xdr:to>
    <xdr:pic>
      <xdr:nvPicPr>
        <xdr:cNvPr id="7" name="Picture 7" descr="Inserted picture RelID:1">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2</xdr:col>
      <xdr:colOff>0</xdr:colOff>
      <xdr:row>12</xdr:row>
      <xdr:rowOff>95250</xdr:rowOff>
    </xdr:from>
    <xdr:to>
      <xdr:col>6</xdr:col>
      <xdr:colOff>3010662</xdr:colOff>
      <xdr:row>12</xdr:row>
      <xdr:rowOff>2838450</xdr:rowOff>
    </xdr:to>
    <xdr:pic>
      <xdr:nvPicPr>
        <xdr:cNvPr id="2" name="Picture 8" descr="Inserted picture RelID:2">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twoCellAnchor>
    <xdr:from>
      <xdr:col>0</xdr:col>
      <xdr:colOff>28702</xdr:colOff>
      <xdr:row>14</xdr:row>
      <xdr:rowOff>417576</xdr:rowOff>
    </xdr:from>
    <xdr:to>
      <xdr:col>8</xdr:col>
      <xdr:colOff>18542</xdr:colOff>
      <xdr:row>14</xdr:row>
      <xdr:rowOff>4769866</xdr:rowOff>
    </xdr:to>
    <xdr:pic>
      <xdr:nvPicPr>
        <xdr:cNvPr id="3" name="Picture 9" descr="Inserted picture Rel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twoCellAnchor>
  <xdr:twoCellAnchor>
    <xdr:from>
      <xdr:col>0</xdr:col>
      <xdr:colOff>17780</xdr:colOff>
      <xdr:row>16</xdr:row>
      <xdr:rowOff>71882</xdr:rowOff>
    </xdr:from>
    <xdr:to>
      <xdr:col>6</xdr:col>
      <xdr:colOff>3054858</xdr:colOff>
      <xdr:row>16</xdr:row>
      <xdr:rowOff>4283710</xdr:rowOff>
    </xdr:to>
    <xdr:pic>
      <xdr:nvPicPr>
        <xdr:cNvPr id="4" name="Picture 10" descr="Inserted picture RelID:4">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twoCellAnchor>
  <xdr:twoCellAnchor>
    <xdr:from>
      <xdr:col>0</xdr:col>
      <xdr:colOff>0</xdr:colOff>
      <xdr:row>18</xdr:row>
      <xdr:rowOff>381508</xdr:rowOff>
    </xdr:from>
    <xdr:to>
      <xdr:col>6</xdr:col>
      <xdr:colOff>3249422</xdr:colOff>
      <xdr:row>18</xdr:row>
      <xdr:rowOff>4629404</xdr:rowOff>
    </xdr:to>
    <xdr:pic>
      <xdr:nvPicPr>
        <xdr:cNvPr id="5" name="Picture 11" descr="Inserted picture RelID:5">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twoCellAnchor>
  <xdr:twoCellAnchor>
    <xdr:from>
      <xdr:col>0</xdr:col>
      <xdr:colOff>0</xdr:colOff>
      <xdr:row>20</xdr:row>
      <xdr:rowOff>35814</xdr:rowOff>
    </xdr:from>
    <xdr:to>
      <xdr:col>6</xdr:col>
      <xdr:colOff>3134106</xdr:colOff>
      <xdr:row>20</xdr:row>
      <xdr:rowOff>4294378</xdr:rowOff>
    </xdr:to>
    <xdr:pic>
      <xdr:nvPicPr>
        <xdr:cNvPr id="6" name="Picture 12" descr="Inserted picture RelID:6">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6"/>
        <a:stretch>
          <a:fillRect/>
        </a:stretch>
      </xdr:blipFill>
      <xdr:spPr>
        <a:xfrm>
          <a:off x="0" y="0"/>
          <a:ext cx="0" cy="0"/>
        </a:xfrm>
        <a:prstGeom prst="rect">
          <a:avLst/>
        </a:prstGeom>
      </xdr:spPr>
    </xdr:pic>
    <xdr:clientData/>
  </xdr:twoCellAnchor>
  <xdr:twoCellAnchor>
    <xdr:from>
      <xdr:col>0</xdr:col>
      <xdr:colOff>46736</xdr:colOff>
      <xdr:row>22</xdr:row>
      <xdr:rowOff>46736</xdr:rowOff>
    </xdr:from>
    <xdr:to>
      <xdr:col>6</xdr:col>
      <xdr:colOff>3285236</xdr:colOff>
      <xdr:row>22</xdr:row>
      <xdr:rowOff>4229862</xdr:rowOff>
    </xdr:to>
    <xdr:pic>
      <xdr:nvPicPr>
        <xdr:cNvPr id="8" name="Picture 13" descr="Inserted picture RelID: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twoCellAnchor>
  <xdr:twoCellAnchor>
    <xdr:from>
      <xdr:col>0</xdr:col>
      <xdr:colOff>35814</xdr:colOff>
      <xdr:row>24</xdr:row>
      <xdr:rowOff>35814</xdr:rowOff>
    </xdr:from>
    <xdr:to>
      <xdr:col>6</xdr:col>
      <xdr:colOff>2950464</xdr:colOff>
      <xdr:row>25</xdr:row>
      <xdr:rowOff>0</xdr:rowOff>
    </xdr:to>
    <xdr:pic>
      <xdr:nvPicPr>
        <xdr:cNvPr id="9" name="Picture 14" descr="Inserted picture RelID: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0" y="0"/>
          <a:ext cx="0" cy="0"/>
        </a:xfrm>
        <a:prstGeom prst="rect">
          <a:avLst/>
        </a:prstGeom>
      </xdr:spPr>
    </xdr:pic>
    <xdr:clientData/>
  </xdr:twoCellAnchor>
  <xdr:twoCellAnchor>
    <xdr:from>
      <xdr:col>3</xdr:col>
      <xdr:colOff>476250</xdr:colOff>
      <xdr:row>26</xdr:row>
      <xdr:rowOff>47498</xdr:rowOff>
    </xdr:from>
    <xdr:to>
      <xdr:col>6</xdr:col>
      <xdr:colOff>2401062</xdr:colOff>
      <xdr:row>26</xdr:row>
      <xdr:rowOff>2066798</xdr:rowOff>
    </xdr:to>
    <xdr:pic>
      <xdr:nvPicPr>
        <xdr:cNvPr id="10" name="Picture 15" descr="Inserted picture RelID: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twoCellAnchor>
  <xdr:twoCellAnchor>
    <xdr:from>
      <xdr:col>3</xdr:col>
      <xdr:colOff>169926</xdr:colOff>
      <xdr:row>28</xdr:row>
      <xdr:rowOff>456946</xdr:rowOff>
    </xdr:from>
    <xdr:to>
      <xdr:col>6</xdr:col>
      <xdr:colOff>2979420</xdr:colOff>
      <xdr:row>28</xdr:row>
      <xdr:rowOff>3246882</xdr:rowOff>
    </xdr:to>
    <xdr:pic>
      <xdr:nvPicPr>
        <xdr:cNvPr id="11" name="Picture 16" descr="Inserted picture RelID: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0" y="0"/>
          <a:ext cx="0" cy="0"/>
        </a:xfrm>
        <a:prstGeom prst="rect">
          <a:avLst/>
        </a:prstGeom>
      </xdr:spPr>
    </xdr:pic>
    <xdr:clientData/>
  </xdr:twoCellAnchor>
  <xdr:twoCellAnchor>
    <xdr:from>
      <xdr:col>3</xdr:col>
      <xdr:colOff>95250</xdr:colOff>
      <xdr:row>30</xdr:row>
      <xdr:rowOff>35814</xdr:rowOff>
    </xdr:from>
    <xdr:to>
      <xdr:col>6</xdr:col>
      <xdr:colOff>3287014</xdr:colOff>
      <xdr:row>30</xdr:row>
      <xdr:rowOff>2302764</xdr:rowOff>
    </xdr:to>
    <xdr:pic>
      <xdr:nvPicPr>
        <xdr:cNvPr id="12" name="Picture 17" descr="Inserted picture RelID: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0" y="0"/>
          <a:ext cx="0" cy="0"/>
        </a:xfrm>
        <a:prstGeom prst="rect">
          <a:avLst/>
        </a:prstGeom>
      </xdr:spPr>
    </xdr:pic>
    <xdr:clientData/>
  </xdr:twoCellAnchor>
  <xdr:twoCellAnchor>
    <xdr:from>
      <xdr:col>3</xdr:col>
      <xdr:colOff>314452</xdr:colOff>
      <xdr:row>32</xdr:row>
      <xdr:rowOff>104902</xdr:rowOff>
    </xdr:from>
    <xdr:to>
      <xdr:col>6</xdr:col>
      <xdr:colOff>2124456</xdr:colOff>
      <xdr:row>32</xdr:row>
      <xdr:rowOff>2276602</xdr:rowOff>
    </xdr:to>
    <xdr:pic>
      <xdr:nvPicPr>
        <xdr:cNvPr id="13" name="Picture 18" descr="Inserted picture RelID: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0" y="0"/>
          <a:ext cx="0" cy="0"/>
        </a:xfrm>
        <a:prstGeom prst="rect">
          <a:avLst/>
        </a:prstGeom>
      </xdr:spPr>
    </xdr:pic>
    <xdr:clientData/>
  </xdr:twoCellAnchor>
  <xdr:twoCellAnchor>
    <xdr:from>
      <xdr:col>0</xdr:col>
      <xdr:colOff>46736</xdr:colOff>
      <xdr:row>34</xdr:row>
      <xdr:rowOff>456946</xdr:rowOff>
    </xdr:from>
    <xdr:to>
      <xdr:col>6</xdr:col>
      <xdr:colOff>2381758</xdr:colOff>
      <xdr:row>34</xdr:row>
      <xdr:rowOff>4114292</xdr:rowOff>
    </xdr:to>
    <xdr:pic>
      <xdr:nvPicPr>
        <xdr:cNvPr id="14" name="Picture 19" descr="Inserted picture RelID: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a:off x="0" y="0"/>
          <a:ext cx="0" cy="0"/>
        </a:xfrm>
        <a:prstGeom prst="rect">
          <a:avLst/>
        </a:prstGeom>
      </xdr:spPr>
    </xdr:pic>
    <xdr:clientData/>
  </xdr:twoCellAnchor>
  <xdr:twoCellAnchor>
    <xdr:from>
      <xdr:col>3</xdr:col>
      <xdr:colOff>43942</xdr:colOff>
      <xdr:row>36</xdr:row>
      <xdr:rowOff>115062</xdr:rowOff>
    </xdr:from>
    <xdr:to>
      <xdr:col>6</xdr:col>
      <xdr:colOff>2464562</xdr:colOff>
      <xdr:row>36</xdr:row>
      <xdr:rowOff>3772408</xdr:rowOff>
    </xdr:to>
    <xdr:pic>
      <xdr:nvPicPr>
        <xdr:cNvPr id="15" name="Picture 20" descr="Inserted picture RelID: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0" y="0"/>
          <a:ext cx="0" cy="0"/>
        </a:xfrm>
        <a:prstGeom prst="rect">
          <a:avLst/>
        </a:prstGeom>
      </xdr:spPr>
    </xdr:pic>
    <xdr:clientData/>
  </xdr:twoCellAnchor>
  <xdr:twoCellAnchor>
    <xdr:from>
      <xdr:col>3</xdr:col>
      <xdr:colOff>151892</xdr:colOff>
      <xdr:row>38</xdr:row>
      <xdr:rowOff>35814</xdr:rowOff>
    </xdr:from>
    <xdr:to>
      <xdr:col>6</xdr:col>
      <xdr:colOff>2475230</xdr:colOff>
      <xdr:row>38</xdr:row>
      <xdr:rowOff>3340608</xdr:rowOff>
    </xdr:to>
    <xdr:pic>
      <xdr:nvPicPr>
        <xdr:cNvPr id="16" name="Picture 21" descr="Inserted picture RelID: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0" y="0"/>
          <a:ext cx="0" cy="0"/>
        </a:xfrm>
        <a:prstGeom prst="rect">
          <a:avLst/>
        </a:prstGeom>
      </xdr:spPr>
    </xdr:pic>
    <xdr:clientData/>
  </xdr:twoCellAnchor>
  <xdr:twoCellAnchor>
    <xdr:from>
      <xdr:col>3</xdr:col>
      <xdr:colOff>238252</xdr:colOff>
      <xdr:row>40</xdr:row>
      <xdr:rowOff>35814</xdr:rowOff>
    </xdr:from>
    <xdr:to>
      <xdr:col>6</xdr:col>
      <xdr:colOff>3173730</xdr:colOff>
      <xdr:row>40</xdr:row>
      <xdr:rowOff>4355592</xdr:rowOff>
    </xdr:to>
    <xdr:pic>
      <xdr:nvPicPr>
        <xdr:cNvPr id="17" name="Picture 22" descr="Inserted picture RelID: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0" y="0"/>
          <a:ext cx="0" cy="0"/>
        </a:xfrm>
        <a:prstGeom prst="rect">
          <a:avLst/>
        </a:prstGeom>
      </xdr:spPr>
    </xdr:pic>
    <xdr:clientData/>
  </xdr:twoCellAnchor>
  <xdr:twoCellAnchor>
    <xdr:from>
      <xdr:col>3</xdr:col>
      <xdr:colOff>162560</xdr:colOff>
      <xdr:row>42</xdr:row>
      <xdr:rowOff>35814</xdr:rowOff>
    </xdr:from>
    <xdr:to>
      <xdr:col>6</xdr:col>
      <xdr:colOff>2975610</xdr:colOff>
      <xdr:row>42</xdr:row>
      <xdr:rowOff>4855972</xdr:rowOff>
    </xdr:to>
    <xdr:pic>
      <xdr:nvPicPr>
        <xdr:cNvPr id="18" name="Picture 23" descr="Inserted picture RelID: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0" y="0"/>
          <a:ext cx="0" cy="0"/>
        </a:xfrm>
        <a:prstGeom prst="rect">
          <a:avLst/>
        </a:prstGeom>
      </xdr:spPr>
    </xdr:pic>
    <xdr:clientData/>
  </xdr:twoCellAnchor>
  <xdr:twoCellAnchor>
    <xdr:from>
      <xdr:col>1</xdr:col>
      <xdr:colOff>0</xdr:colOff>
      <xdr:row>44</xdr:row>
      <xdr:rowOff>107950</xdr:rowOff>
    </xdr:from>
    <xdr:to>
      <xdr:col>6</xdr:col>
      <xdr:colOff>1911604</xdr:colOff>
      <xdr:row>44</xdr:row>
      <xdr:rowOff>2127250</xdr:rowOff>
    </xdr:to>
    <xdr:pic>
      <xdr:nvPicPr>
        <xdr:cNvPr id="19" name="Picture 24" descr="Inserted picture RelID: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0" y="0"/>
          <a:ext cx="0" cy="0"/>
        </a:xfrm>
        <a:prstGeom prst="rect">
          <a:avLst/>
        </a:prstGeom>
      </xdr:spPr>
    </xdr:pic>
    <xdr:clientData/>
  </xdr:twoCellAnchor>
  <xdr:twoCellAnchor>
    <xdr:from>
      <xdr:col>1</xdr:col>
      <xdr:colOff>3556</xdr:colOff>
      <xdr:row>46</xdr:row>
      <xdr:rowOff>122174</xdr:rowOff>
    </xdr:from>
    <xdr:to>
      <xdr:col>6</xdr:col>
      <xdr:colOff>1917954</xdr:colOff>
      <xdr:row>47</xdr:row>
      <xdr:rowOff>0</xdr:rowOff>
    </xdr:to>
    <xdr:pic>
      <xdr:nvPicPr>
        <xdr:cNvPr id="20" name="Picture 25" descr="Inserted picture RelID: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0</xdr:colOff>
      <xdr:row>4</xdr:row>
      <xdr:rowOff>0</xdr:rowOff>
    </xdr:to>
    <xdr:pic>
      <xdr:nvPicPr>
        <xdr:cNvPr id="8" name="Picture 8" descr="Inserted picture RelID:1">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twoCellAnchor>
    <xdr:from>
      <xdr:col>0</xdr:col>
      <xdr:colOff>47498</xdr:colOff>
      <xdr:row>24</xdr:row>
      <xdr:rowOff>114300</xdr:rowOff>
    </xdr:from>
    <xdr:to>
      <xdr:col>6</xdr:col>
      <xdr:colOff>943610</xdr:colOff>
      <xdr:row>25</xdr:row>
      <xdr:rowOff>0</xdr:rowOff>
    </xdr:to>
    <xdr:pic>
      <xdr:nvPicPr>
        <xdr:cNvPr id="2" name="Picture 27" descr="Inserted picture RelID:2">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B728-545F-4F6B-86D9-E70D926439C8}">
  <sheetPr>
    <tabColor rgb="FFE36E00"/>
  </sheetPr>
  <dimension ref="A1:A174"/>
  <sheetViews>
    <sheetView tabSelected="1" view="pageBreakPreview" zoomScale="60" zoomScaleNormal="60" workbookViewId="0"/>
  </sheetViews>
  <sheetFormatPr defaultColWidth="9.109375" defaultRowHeight="14.4" x14ac:dyDescent="0.3"/>
  <cols>
    <col min="1" max="1" width="242" style="117" customWidth="1"/>
    <col min="2" max="16384" width="9.109375" style="117"/>
  </cols>
  <sheetData>
    <row r="1" spans="1:1" ht="31.2" x14ac:dyDescent="0.3">
      <c r="A1" s="129" t="s">
        <v>1410</v>
      </c>
    </row>
    <row r="3" spans="1:1" ht="15" x14ac:dyDescent="0.3">
      <c r="A3" s="128"/>
    </row>
    <row r="4" spans="1:1" ht="34.799999999999997" x14ac:dyDescent="0.3">
      <c r="A4" s="124" t="s">
        <v>1409</v>
      </c>
    </row>
    <row r="5" spans="1:1" ht="34.799999999999997" x14ac:dyDescent="0.3">
      <c r="A5" s="124" t="s">
        <v>1408</v>
      </c>
    </row>
    <row r="6" spans="1:1" ht="34.799999999999997" x14ac:dyDescent="0.3">
      <c r="A6" s="124" t="s">
        <v>1407</v>
      </c>
    </row>
    <row r="7" spans="1:1" ht="17.399999999999999" x14ac:dyDescent="0.3">
      <c r="A7" s="124"/>
    </row>
    <row r="8" spans="1:1" ht="18" x14ac:dyDescent="0.3">
      <c r="A8" s="123" t="s">
        <v>1406</v>
      </c>
    </row>
    <row r="9" spans="1:1" ht="34.799999999999997" x14ac:dyDescent="0.35">
      <c r="A9" s="126" t="s">
        <v>1405</v>
      </c>
    </row>
    <row r="10" spans="1:1" ht="69.599999999999994" x14ac:dyDescent="0.3">
      <c r="A10" s="122" t="s">
        <v>1404</v>
      </c>
    </row>
    <row r="11" spans="1:1" ht="34.799999999999997" x14ac:dyDescent="0.3">
      <c r="A11" s="122" t="s">
        <v>1403</v>
      </c>
    </row>
    <row r="12" spans="1:1" ht="17.399999999999999" x14ac:dyDescent="0.3">
      <c r="A12" s="122" t="s">
        <v>1402</v>
      </c>
    </row>
    <row r="13" spans="1:1" ht="17.399999999999999" x14ac:dyDescent="0.3">
      <c r="A13" s="122" t="s">
        <v>1401</v>
      </c>
    </row>
    <row r="14" spans="1:1" ht="17.399999999999999" x14ac:dyDescent="0.3">
      <c r="A14" s="122" t="s">
        <v>1400</v>
      </c>
    </row>
    <row r="15" spans="1:1" ht="17.399999999999999" x14ac:dyDescent="0.3">
      <c r="A15" s="122"/>
    </row>
    <row r="16" spans="1:1" ht="18" x14ac:dyDescent="0.3">
      <c r="A16" s="123" t="s">
        <v>1399</v>
      </c>
    </row>
    <row r="17" spans="1:1" ht="17.399999999999999" x14ac:dyDescent="0.3">
      <c r="A17" s="119" t="s">
        <v>1398</v>
      </c>
    </row>
    <row r="18" spans="1:1" ht="34.799999999999997" x14ac:dyDescent="0.3">
      <c r="A18" s="120" t="s">
        <v>1397</v>
      </c>
    </row>
    <row r="19" spans="1:1" ht="34.799999999999997" x14ac:dyDescent="0.3">
      <c r="A19" s="120" t="s">
        <v>1396</v>
      </c>
    </row>
    <row r="20" spans="1:1" ht="52.2" x14ac:dyDescent="0.3">
      <c r="A20" s="120" t="s">
        <v>1395</v>
      </c>
    </row>
    <row r="21" spans="1:1" ht="87" x14ac:dyDescent="0.3">
      <c r="A21" s="120" t="s">
        <v>1394</v>
      </c>
    </row>
    <row r="22" spans="1:1" ht="52.2" x14ac:dyDescent="0.3">
      <c r="A22" s="120" t="s">
        <v>1393</v>
      </c>
    </row>
    <row r="23" spans="1:1" ht="34.799999999999997" x14ac:dyDescent="0.3">
      <c r="A23" s="120" t="s">
        <v>1392</v>
      </c>
    </row>
    <row r="24" spans="1:1" ht="17.399999999999999" x14ac:dyDescent="0.3">
      <c r="A24" s="120" t="s">
        <v>1391</v>
      </c>
    </row>
    <row r="25" spans="1:1" ht="17.399999999999999" x14ac:dyDescent="0.3">
      <c r="A25" s="119" t="s">
        <v>1390</v>
      </c>
    </row>
    <row r="26" spans="1:1" ht="52.2" x14ac:dyDescent="0.35">
      <c r="A26" s="118" t="s">
        <v>1389</v>
      </c>
    </row>
    <row r="27" spans="1:1" ht="17.399999999999999" x14ac:dyDescent="0.35">
      <c r="A27" s="118" t="s">
        <v>1388</v>
      </c>
    </row>
    <row r="28" spans="1:1" ht="17.399999999999999" x14ac:dyDescent="0.3">
      <c r="A28" s="119" t="s">
        <v>1387</v>
      </c>
    </row>
    <row r="29" spans="1:1" ht="34.799999999999997" x14ac:dyDescent="0.3">
      <c r="A29" s="120" t="s">
        <v>1386</v>
      </c>
    </row>
    <row r="30" spans="1:1" ht="34.799999999999997" x14ac:dyDescent="0.3">
      <c r="A30" s="120" t="s">
        <v>1385</v>
      </c>
    </row>
    <row r="31" spans="1:1" ht="34.799999999999997" x14ac:dyDescent="0.3">
      <c r="A31" s="120" t="s">
        <v>1384</v>
      </c>
    </row>
    <row r="32" spans="1:1" ht="34.799999999999997" x14ac:dyDescent="0.3">
      <c r="A32" s="120" t="s">
        <v>1383</v>
      </c>
    </row>
    <row r="33" spans="1:1" ht="17.399999999999999" x14ac:dyDescent="0.3">
      <c r="A33" s="120"/>
    </row>
    <row r="34" spans="1:1" ht="18" x14ac:dyDescent="0.3">
      <c r="A34" s="123" t="s">
        <v>1382</v>
      </c>
    </row>
    <row r="35" spans="1:1" ht="17.399999999999999" x14ac:dyDescent="0.3">
      <c r="A35" s="119" t="s">
        <v>1381</v>
      </c>
    </row>
    <row r="36" spans="1:1" ht="34.799999999999997" x14ac:dyDescent="0.3">
      <c r="A36" s="120" t="s">
        <v>1380</v>
      </c>
    </row>
    <row r="37" spans="1:1" ht="34.799999999999997" x14ac:dyDescent="0.3">
      <c r="A37" s="120" t="s">
        <v>1379</v>
      </c>
    </row>
    <row r="38" spans="1:1" ht="34.799999999999997" x14ac:dyDescent="0.3">
      <c r="A38" s="120" t="s">
        <v>1378</v>
      </c>
    </row>
    <row r="39" spans="1:1" ht="17.399999999999999" x14ac:dyDescent="0.3">
      <c r="A39" s="120" t="s">
        <v>1377</v>
      </c>
    </row>
    <row r="40" spans="1:1" ht="17.399999999999999" x14ac:dyDescent="0.3">
      <c r="A40" s="120" t="s">
        <v>1376</v>
      </c>
    </row>
    <row r="41" spans="1:1" ht="17.399999999999999" x14ac:dyDescent="0.3">
      <c r="A41" s="119" t="s">
        <v>1375</v>
      </c>
    </row>
    <row r="42" spans="1:1" ht="17.399999999999999" x14ac:dyDescent="0.3">
      <c r="A42" s="120" t="s">
        <v>1374</v>
      </c>
    </row>
    <row r="43" spans="1:1" ht="17.399999999999999" x14ac:dyDescent="0.35">
      <c r="A43" s="118" t="s">
        <v>1373</v>
      </c>
    </row>
    <row r="44" spans="1:1" ht="17.399999999999999" x14ac:dyDescent="0.3">
      <c r="A44" s="119" t="s">
        <v>1372</v>
      </c>
    </row>
    <row r="45" spans="1:1" ht="34.799999999999997" x14ac:dyDescent="0.35">
      <c r="A45" s="118" t="s">
        <v>1371</v>
      </c>
    </row>
    <row r="46" spans="1:1" ht="34.799999999999997" x14ac:dyDescent="0.3">
      <c r="A46" s="120" t="s">
        <v>1370</v>
      </c>
    </row>
    <row r="47" spans="1:1" ht="34.799999999999997" x14ac:dyDescent="0.3">
      <c r="A47" s="120" t="s">
        <v>1369</v>
      </c>
    </row>
    <row r="48" spans="1:1" ht="17.399999999999999" x14ac:dyDescent="0.3">
      <c r="A48" s="120" t="s">
        <v>1368</v>
      </c>
    </row>
    <row r="49" spans="1:1" ht="17.399999999999999" x14ac:dyDescent="0.35">
      <c r="A49" s="118" t="s">
        <v>1367</v>
      </c>
    </row>
    <row r="50" spans="1:1" ht="17.399999999999999" x14ac:dyDescent="0.3">
      <c r="A50" s="119" t="s">
        <v>1366</v>
      </c>
    </row>
    <row r="51" spans="1:1" ht="34.799999999999997" x14ac:dyDescent="0.35">
      <c r="A51" s="118" t="s">
        <v>1365</v>
      </c>
    </row>
    <row r="52" spans="1:1" ht="17.399999999999999" x14ac:dyDescent="0.3">
      <c r="A52" s="120" t="s">
        <v>1364</v>
      </c>
    </row>
    <row r="53" spans="1:1" ht="34.799999999999997" x14ac:dyDescent="0.35">
      <c r="A53" s="118" t="s">
        <v>1363</v>
      </c>
    </row>
    <row r="54" spans="1:1" ht="17.399999999999999" x14ac:dyDescent="0.3">
      <c r="A54" s="119" t="s">
        <v>1362</v>
      </c>
    </row>
    <row r="55" spans="1:1" ht="17.399999999999999" x14ac:dyDescent="0.35">
      <c r="A55" s="118" t="s">
        <v>1361</v>
      </c>
    </row>
    <row r="56" spans="1:1" ht="34.799999999999997" x14ac:dyDescent="0.3">
      <c r="A56" s="120" t="s">
        <v>1360</v>
      </c>
    </row>
    <row r="57" spans="1:1" ht="17.399999999999999" x14ac:dyDescent="0.3">
      <c r="A57" s="120" t="s">
        <v>1359</v>
      </c>
    </row>
    <row r="58" spans="1:1" ht="17.399999999999999" x14ac:dyDescent="0.3">
      <c r="A58" s="120" t="s">
        <v>1358</v>
      </c>
    </row>
    <row r="59" spans="1:1" ht="17.399999999999999" x14ac:dyDescent="0.3">
      <c r="A59" s="119" t="s">
        <v>1357</v>
      </c>
    </row>
    <row r="60" spans="1:1" ht="17.399999999999999" x14ac:dyDescent="0.3">
      <c r="A60" s="120" t="s">
        <v>1356</v>
      </c>
    </row>
    <row r="61" spans="1:1" ht="17.399999999999999" x14ac:dyDescent="0.3">
      <c r="A61" s="127"/>
    </row>
    <row r="62" spans="1:1" ht="18" x14ac:dyDescent="0.3">
      <c r="A62" s="123" t="s">
        <v>1355</v>
      </c>
    </row>
    <row r="63" spans="1:1" ht="17.399999999999999" x14ac:dyDescent="0.3">
      <c r="A63" s="119" t="s">
        <v>1354</v>
      </c>
    </row>
    <row r="64" spans="1:1" ht="34.799999999999997" x14ac:dyDescent="0.3">
      <c r="A64" s="120" t="s">
        <v>1353</v>
      </c>
    </row>
    <row r="65" spans="1:1" ht="17.399999999999999" x14ac:dyDescent="0.3">
      <c r="A65" s="120" t="s">
        <v>1352</v>
      </c>
    </row>
    <row r="66" spans="1:1" ht="34.799999999999997" x14ac:dyDescent="0.3">
      <c r="A66" s="122" t="s">
        <v>1351</v>
      </c>
    </row>
    <row r="67" spans="1:1" ht="34.799999999999997" x14ac:dyDescent="0.3">
      <c r="A67" s="122" t="s">
        <v>1350</v>
      </c>
    </row>
    <row r="68" spans="1:1" ht="34.799999999999997" x14ac:dyDescent="0.3">
      <c r="A68" s="122" t="s">
        <v>1349</v>
      </c>
    </row>
    <row r="69" spans="1:1" ht="17.399999999999999" x14ac:dyDescent="0.3">
      <c r="A69" s="125" t="s">
        <v>1348</v>
      </c>
    </row>
    <row r="70" spans="1:1" ht="52.2" x14ac:dyDescent="0.3">
      <c r="A70" s="122" t="s">
        <v>1347</v>
      </c>
    </row>
    <row r="71" spans="1:1" ht="17.399999999999999" x14ac:dyDescent="0.3">
      <c r="A71" s="122" t="s">
        <v>1346</v>
      </c>
    </row>
    <row r="72" spans="1:1" ht="17.399999999999999" x14ac:dyDescent="0.3">
      <c r="A72" s="125" t="s">
        <v>1345</v>
      </c>
    </row>
    <row r="73" spans="1:1" ht="17.399999999999999" x14ac:dyDescent="0.3">
      <c r="A73" s="122" t="s">
        <v>1344</v>
      </c>
    </row>
    <row r="74" spans="1:1" ht="17.399999999999999" x14ac:dyDescent="0.3">
      <c r="A74" s="125" t="s">
        <v>1343</v>
      </c>
    </row>
    <row r="75" spans="1:1" ht="34.799999999999997" x14ac:dyDescent="0.3">
      <c r="A75" s="122" t="s">
        <v>1342</v>
      </c>
    </row>
    <row r="76" spans="1:1" ht="17.399999999999999" x14ac:dyDescent="0.3">
      <c r="A76" s="122" t="s">
        <v>1341</v>
      </c>
    </row>
    <row r="77" spans="1:1" ht="52.2" x14ac:dyDescent="0.3">
      <c r="A77" s="122" t="s">
        <v>1340</v>
      </c>
    </row>
    <row r="78" spans="1:1" ht="17.399999999999999" x14ac:dyDescent="0.3">
      <c r="A78" s="125" t="s">
        <v>1339</v>
      </c>
    </row>
    <row r="79" spans="1:1" ht="17.399999999999999" x14ac:dyDescent="0.35">
      <c r="A79" s="126" t="s">
        <v>1338</v>
      </c>
    </row>
    <row r="80" spans="1:1" ht="17.399999999999999" x14ac:dyDescent="0.3">
      <c r="A80" s="125" t="s">
        <v>1337</v>
      </c>
    </row>
    <row r="81" spans="1:1" ht="34.799999999999997" x14ac:dyDescent="0.3">
      <c r="A81" s="122" t="s">
        <v>1336</v>
      </c>
    </row>
    <row r="82" spans="1:1" ht="34.799999999999997" x14ac:dyDescent="0.3">
      <c r="A82" s="122" t="s">
        <v>1335</v>
      </c>
    </row>
    <row r="83" spans="1:1" ht="34.799999999999997" x14ac:dyDescent="0.3">
      <c r="A83" s="122" t="s">
        <v>1334</v>
      </c>
    </row>
    <row r="84" spans="1:1" ht="34.799999999999997" x14ac:dyDescent="0.3">
      <c r="A84" s="122" t="s">
        <v>1333</v>
      </c>
    </row>
    <row r="85" spans="1:1" ht="34.799999999999997" x14ac:dyDescent="0.3">
      <c r="A85" s="122" t="s">
        <v>1332</v>
      </c>
    </row>
    <row r="86" spans="1:1" ht="17.399999999999999" x14ac:dyDescent="0.3">
      <c r="A86" s="125" t="s">
        <v>1331</v>
      </c>
    </row>
    <row r="87" spans="1:1" ht="17.399999999999999" x14ac:dyDescent="0.3">
      <c r="A87" s="122" t="s">
        <v>1330</v>
      </c>
    </row>
    <row r="88" spans="1:1" ht="17.399999999999999" x14ac:dyDescent="0.3">
      <c r="A88" s="122" t="s">
        <v>1329</v>
      </c>
    </row>
    <row r="89" spans="1:1" ht="17.399999999999999" x14ac:dyDescent="0.3">
      <c r="A89" s="125" t="s">
        <v>1328</v>
      </c>
    </row>
    <row r="90" spans="1:1" ht="34.799999999999997" x14ac:dyDescent="0.3">
      <c r="A90" s="122" t="s">
        <v>1327</v>
      </c>
    </row>
    <row r="91" spans="1:1" ht="17.399999999999999" x14ac:dyDescent="0.3">
      <c r="A91" s="125" t="s">
        <v>1326</v>
      </c>
    </row>
    <row r="92" spans="1:1" ht="17.399999999999999" x14ac:dyDescent="0.35">
      <c r="A92" s="126" t="s">
        <v>1325</v>
      </c>
    </row>
    <row r="93" spans="1:1" ht="17.399999999999999" x14ac:dyDescent="0.3">
      <c r="A93" s="122" t="s">
        <v>1324</v>
      </c>
    </row>
    <row r="94" spans="1:1" ht="17.399999999999999" x14ac:dyDescent="0.3">
      <c r="A94" s="122"/>
    </row>
    <row r="95" spans="1:1" ht="18" x14ac:dyDescent="0.3">
      <c r="A95" s="123" t="s">
        <v>1323</v>
      </c>
    </row>
    <row r="96" spans="1:1" ht="34.799999999999997" x14ac:dyDescent="0.35">
      <c r="A96" s="126" t="s">
        <v>1322</v>
      </c>
    </row>
    <row r="97" spans="1:1" ht="17.399999999999999" x14ac:dyDescent="0.35">
      <c r="A97" s="126" t="s">
        <v>1321</v>
      </c>
    </row>
    <row r="98" spans="1:1" ht="17.399999999999999" x14ac:dyDescent="0.3">
      <c r="A98" s="125" t="s">
        <v>1320</v>
      </c>
    </row>
    <row r="99" spans="1:1" ht="17.399999999999999" x14ac:dyDescent="0.3">
      <c r="A99" s="124" t="s">
        <v>1319</v>
      </c>
    </row>
    <row r="100" spans="1:1" ht="17.399999999999999" x14ac:dyDescent="0.3">
      <c r="A100" s="122" t="s">
        <v>1318</v>
      </c>
    </row>
    <row r="101" spans="1:1" ht="17.399999999999999" x14ac:dyDescent="0.3">
      <c r="A101" s="122" t="s">
        <v>1317</v>
      </c>
    </row>
    <row r="102" spans="1:1" ht="17.399999999999999" x14ac:dyDescent="0.3">
      <c r="A102" s="122" t="s">
        <v>1316</v>
      </c>
    </row>
    <row r="103" spans="1:1" ht="17.399999999999999" x14ac:dyDescent="0.3">
      <c r="A103" s="122" t="s">
        <v>1315</v>
      </c>
    </row>
    <row r="104" spans="1:1" ht="34.799999999999997" x14ac:dyDescent="0.3">
      <c r="A104" s="122" t="s">
        <v>1314</v>
      </c>
    </row>
    <row r="105" spans="1:1" ht="17.399999999999999" x14ac:dyDescent="0.3">
      <c r="A105" s="124" t="s">
        <v>1313</v>
      </c>
    </row>
    <row r="106" spans="1:1" ht="17.399999999999999" x14ac:dyDescent="0.3">
      <c r="A106" s="122" t="s">
        <v>1312</v>
      </c>
    </row>
    <row r="107" spans="1:1" ht="17.399999999999999" x14ac:dyDescent="0.3">
      <c r="A107" s="122" t="s">
        <v>1311</v>
      </c>
    </row>
    <row r="108" spans="1:1" ht="17.399999999999999" x14ac:dyDescent="0.3">
      <c r="A108" s="122" t="s">
        <v>1310</v>
      </c>
    </row>
    <row r="109" spans="1:1" ht="17.399999999999999" x14ac:dyDescent="0.3">
      <c r="A109" s="122" t="s">
        <v>1309</v>
      </c>
    </row>
    <row r="110" spans="1:1" ht="17.399999999999999" x14ac:dyDescent="0.3">
      <c r="A110" s="122" t="s">
        <v>1308</v>
      </c>
    </row>
    <row r="111" spans="1:1" ht="17.399999999999999" x14ac:dyDescent="0.3">
      <c r="A111" s="122" t="s">
        <v>1307</v>
      </c>
    </row>
    <row r="112" spans="1:1" ht="17.399999999999999" x14ac:dyDescent="0.3">
      <c r="A112" s="125" t="s">
        <v>1306</v>
      </c>
    </row>
    <row r="113" spans="1:1" ht="17.399999999999999" x14ac:dyDescent="0.3">
      <c r="A113" s="122" t="s">
        <v>1305</v>
      </c>
    </row>
    <row r="114" spans="1:1" ht="17.399999999999999" x14ac:dyDescent="0.3">
      <c r="A114" s="124" t="s">
        <v>1304</v>
      </c>
    </row>
    <row r="115" spans="1:1" ht="17.399999999999999" x14ac:dyDescent="0.3">
      <c r="A115" s="122" t="s">
        <v>1303</v>
      </c>
    </row>
    <row r="116" spans="1:1" ht="17.399999999999999" x14ac:dyDescent="0.3">
      <c r="A116" s="122" t="s">
        <v>1302</v>
      </c>
    </row>
    <row r="117" spans="1:1" ht="17.399999999999999" x14ac:dyDescent="0.3">
      <c r="A117" s="124" t="s">
        <v>1301</v>
      </c>
    </row>
    <row r="118" spans="1:1" ht="17.399999999999999" x14ac:dyDescent="0.3">
      <c r="A118" s="122" t="s">
        <v>1300</v>
      </c>
    </row>
    <row r="119" spans="1:1" ht="17.399999999999999" x14ac:dyDescent="0.3">
      <c r="A119" s="122" t="s">
        <v>1299</v>
      </c>
    </row>
    <row r="120" spans="1:1" ht="17.399999999999999" x14ac:dyDescent="0.3">
      <c r="A120" s="122" t="s">
        <v>1298</v>
      </c>
    </row>
    <row r="121" spans="1:1" ht="17.399999999999999" x14ac:dyDescent="0.3">
      <c r="A121" s="125" t="s">
        <v>1297</v>
      </c>
    </row>
    <row r="122" spans="1:1" ht="17.399999999999999" x14ac:dyDescent="0.3">
      <c r="A122" s="124" t="s">
        <v>1296</v>
      </c>
    </row>
    <row r="123" spans="1:1" ht="17.399999999999999" x14ac:dyDescent="0.3">
      <c r="A123" s="124" t="s">
        <v>1295</v>
      </c>
    </row>
    <row r="124" spans="1:1" ht="17.399999999999999" x14ac:dyDescent="0.3">
      <c r="A124" s="122" t="s">
        <v>1294</v>
      </c>
    </row>
    <row r="125" spans="1:1" ht="17.399999999999999" x14ac:dyDescent="0.3">
      <c r="A125" s="122" t="s">
        <v>1293</v>
      </c>
    </row>
    <row r="126" spans="1:1" ht="17.399999999999999" x14ac:dyDescent="0.3">
      <c r="A126" s="122" t="s">
        <v>1292</v>
      </c>
    </row>
    <row r="127" spans="1:1" ht="17.399999999999999" x14ac:dyDescent="0.3">
      <c r="A127" s="122" t="s">
        <v>1291</v>
      </c>
    </row>
    <row r="128" spans="1:1" ht="17.399999999999999" x14ac:dyDescent="0.3">
      <c r="A128" s="122" t="s">
        <v>1290</v>
      </c>
    </row>
    <row r="129" spans="1:1" ht="17.399999999999999" x14ac:dyDescent="0.3">
      <c r="A129" s="125" t="s">
        <v>1289</v>
      </c>
    </row>
    <row r="130" spans="1:1" ht="34.799999999999997" x14ac:dyDescent="0.3">
      <c r="A130" s="122" t="s">
        <v>1288</v>
      </c>
    </row>
    <row r="131" spans="1:1" ht="69.599999999999994" x14ac:dyDescent="0.3">
      <c r="A131" s="122" t="s">
        <v>1287</v>
      </c>
    </row>
    <row r="132" spans="1:1" ht="34.799999999999997" x14ac:dyDescent="0.3">
      <c r="A132" s="122" t="s">
        <v>1286</v>
      </c>
    </row>
    <row r="133" spans="1:1" ht="17.399999999999999" x14ac:dyDescent="0.3">
      <c r="A133" s="125" t="s">
        <v>1285</v>
      </c>
    </row>
    <row r="134" spans="1:1" ht="34.799999999999997" x14ac:dyDescent="0.3">
      <c r="A134" s="124" t="s">
        <v>1284</v>
      </c>
    </row>
    <row r="135" spans="1:1" ht="17.399999999999999" x14ac:dyDescent="0.3">
      <c r="A135" s="124"/>
    </row>
    <row r="136" spans="1:1" ht="18" x14ac:dyDescent="0.3">
      <c r="A136" s="123" t="s">
        <v>1283</v>
      </c>
    </row>
    <row r="137" spans="1:1" ht="17.399999999999999" x14ac:dyDescent="0.3">
      <c r="A137" s="122" t="s">
        <v>1282</v>
      </c>
    </row>
    <row r="138" spans="1:1" ht="34.799999999999997" x14ac:dyDescent="0.3">
      <c r="A138" s="120" t="s">
        <v>1281</v>
      </c>
    </row>
    <row r="139" spans="1:1" ht="34.799999999999997" x14ac:dyDescent="0.3">
      <c r="A139" s="120" t="s">
        <v>1280</v>
      </c>
    </row>
    <row r="140" spans="1:1" ht="17.399999999999999" x14ac:dyDescent="0.3">
      <c r="A140" s="119" t="s">
        <v>1279</v>
      </c>
    </row>
    <row r="141" spans="1:1" ht="17.399999999999999" x14ac:dyDescent="0.3">
      <c r="A141" s="121" t="s">
        <v>1278</v>
      </c>
    </row>
    <row r="142" spans="1:1" ht="34.799999999999997" x14ac:dyDescent="0.35">
      <c r="A142" s="118" t="s">
        <v>1277</v>
      </c>
    </row>
    <row r="143" spans="1:1" ht="17.399999999999999" x14ac:dyDescent="0.3">
      <c r="A143" s="120" t="s">
        <v>1276</v>
      </c>
    </row>
    <row r="144" spans="1:1" ht="17.399999999999999" x14ac:dyDescent="0.3">
      <c r="A144" s="120" t="s">
        <v>1275</v>
      </c>
    </row>
    <row r="145" spans="1:1" ht="17.399999999999999" x14ac:dyDescent="0.3">
      <c r="A145" s="121" t="s">
        <v>1274</v>
      </c>
    </row>
    <row r="146" spans="1:1" ht="17.399999999999999" x14ac:dyDescent="0.3">
      <c r="A146" s="119" t="s">
        <v>1273</v>
      </c>
    </row>
    <row r="147" spans="1:1" ht="17.399999999999999" x14ac:dyDescent="0.3">
      <c r="A147" s="121" t="s">
        <v>1272</v>
      </c>
    </row>
    <row r="148" spans="1:1" ht="17.399999999999999" x14ac:dyDescent="0.3">
      <c r="A148" s="120" t="s">
        <v>1271</v>
      </c>
    </row>
    <row r="149" spans="1:1" ht="17.399999999999999" x14ac:dyDescent="0.3">
      <c r="A149" s="120" t="s">
        <v>1270</v>
      </c>
    </row>
    <row r="150" spans="1:1" ht="17.399999999999999" x14ac:dyDescent="0.3">
      <c r="A150" s="120" t="s">
        <v>1269</v>
      </c>
    </row>
    <row r="151" spans="1:1" ht="34.799999999999997" x14ac:dyDescent="0.3">
      <c r="A151" s="121" t="s">
        <v>1268</v>
      </c>
    </row>
    <row r="152" spans="1:1" ht="17.399999999999999" x14ac:dyDescent="0.3">
      <c r="A152" s="119" t="s">
        <v>1267</v>
      </c>
    </row>
    <row r="153" spans="1:1" ht="17.399999999999999" x14ac:dyDescent="0.3">
      <c r="A153" s="120" t="s">
        <v>1266</v>
      </c>
    </row>
    <row r="154" spans="1:1" ht="17.399999999999999" x14ac:dyDescent="0.3">
      <c r="A154" s="120" t="s">
        <v>1265</v>
      </c>
    </row>
    <row r="155" spans="1:1" ht="17.399999999999999" x14ac:dyDescent="0.3">
      <c r="A155" s="120" t="s">
        <v>1264</v>
      </c>
    </row>
    <row r="156" spans="1:1" ht="17.399999999999999" x14ac:dyDescent="0.3">
      <c r="A156" s="120" t="s">
        <v>1263</v>
      </c>
    </row>
    <row r="157" spans="1:1" ht="34.799999999999997" x14ac:dyDescent="0.3">
      <c r="A157" s="120" t="s">
        <v>1262</v>
      </c>
    </row>
    <row r="158" spans="1:1" ht="34.799999999999997" x14ac:dyDescent="0.3">
      <c r="A158" s="120" t="s">
        <v>1261</v>
      </c>
    </row>
    <row r="159" spans="1:1" ht="17.399999999999999" x14ac:dyDescent="0.3">
      <c r="A159" s="119" t="s">
        <v>1260</v>
      </c>
    </row>
    <row r="160" spans="1:1" ht="34.799999999999997" x14ac:dyDescent="0.3">
      <c r="A160" s="120" t="s">
        <v>1259</v>
      </c>
    </row>
    <row r="161" spans="1:1" ht="34.799999999999997" x14ac:dyDescent="0.3">
      <c r="A161" s="120" t="s">
        <v>1258</v>
      </c>
    </row>
    <row r="162" spans="1:1" ht="17.399999999999999" x14ac:dyDescent="0.3">
      <c r="A162" s="120" t="s">
        <v>1257</v>
      </c>
    </row>
    <row r="163" spans="1:1" ht="17.399999999999999" x14ac:dyDescent="0.3">
      <c r="A163" s="119" t="s">
        <v>1256</v>
      </c>
    </row>
    <row r="164" spans="1:1" ht="34.799999999999997" x14ac:dyDescent="0.35">
      <c r="A164" s="118" t="s">
        <v>1255</v>
      </c>
    </row>
    <row r="165" spans="1:1" ht="34.799999999999997" x14ac:dyDescent="0.3">
      <c r="A165" s="120" t="s">
        <v>1254</v>
      </c>
    </row>
    <row r="166" spans="1:1" ht="17.399999999999999" x14ac:dyDescent="0.3">
      <c r="A166" s="119" t="s">
        <v>1253</v>
      </c>
    </row>
    <row r="167" spans="1:1" ht="17.399999999999999" x14ac:dyDescent="0.3">
      <c r="A167" s="120" t="s">
        <v>1252</v>
      </c>
    </row>
    <row r="168" spans="1:1" ht="17.399999999999999" x14ac:dyDescent="0.3">
      <c r="A168" s="119" t="s">
        <v>1251</v>
      </c>
    </row>
    <row r="169" spans="1:1" ht="17.399999999999999" x14ac:dyDescent="0.35">
      <c r="A169" s="118" t="s">
        <v>1250</v>
      </c>
    </row>
    <row r="170" spans="1:1" ht="17.399999999999999" x14ac:dyDescent="0.35">
      <c r="A170" s="118"/>
    </row>
    <row r="171" spans="1:1" ht="17.399999999999999" x14ac:dyDescent="0.35">
      <c r="A171" s="118"/>
    </row>
    <row r="172" spans="1:1" ht="17.399999999999999" x14ac:dyDescent="0.35">
      <c r="A172" s="118"/>
    </row>
    <row r="173" spans="1:1" ht="17.399999999999999" x14ac:dyDescent="0.35">
      <c r="A173" s="118"/>
    </row>
    <row r="174" spans="1:1" ht="17.399999999999999" x14ac:dyDescent="0.35">
      <c r="A174" s="11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&amp;R_x000D_&amp;1#&amp;"Calibri"&amp;10&amp;K0078D7 Classification : Internal</oddFooter>
  </headerFooter>
  <rowBreaks count="4" manualBreakCount="4">
    <brk id="15" man="1"/>
    <brk id="49" man="1"/>
    <brk id="88" man="1"/>
    <brk id="135"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G58"/>
  <sheetViews>
    <sheetView view="pageBreakPreview" zoomScale="60" zoomScaleNormal="100" workbookViewId="0">
      <selection activeCell="A92" sqref="A92"/>
    </sheetView>
  </sheetViews>
  <sheetFormatPr defaultRowHeight="14.4" x14ac:dyDescent="0.25"/>
  <cols>
    <col min="1" max="1" width="0.33203125" customWidth="1"/>
    <col min="2" max="2" width="14.88671875" customWidth="1"/>
    <col min="3" max="3" width="14.6640625" customWidth="1"/>
    <col min="4" max="4" width="24.77734375" customWidth="1"/>
    <col min="5" max="5" width="13.5546875" customWidth="1"/>
    <col min="6" max="6" width="17.6640625" customWidth="1"/>
  </cols>
  <sheetData>
    <row r="1" spans="2:6" s="1" customFormat="1" ht="9" customHeight="1" x14ac:dyDescent="0.15">
      <c r="B1" s="68"/>
    </row>
    <row r="2" spans="2:6" s="1" customFormat="1" ht="22.95" customHeight="1" x14ac:dyDescent="0.15">
      <c r="B2" s="68"/>
      <c r="D2" s="74" t="s">
        <v>14</v>
      </c>
      <c r="E2" s="74"/>
      <c r="F2" s="74"/>
    </row>
    <row r="3" spans="2:6" s="1" customFormat="1" ht="5.85" customHeight="1" x14ac:dyDescent="0.15">
      <c r="B3" s="68"/>
    </row>
    <row r="4" spans="2:6" s="1" customFormat="1" ht="1.05" customHeight="1" x14ac:dyDescent="0.15"/>
    <row r="5" spans="2:6" s="1" customFormat="1" ht="33" customHeight="1" x14ac:dyDescent="0.15">
      <c r="B5" s="70" t="s">
        <v>1089</v>
      </c>
      <c r="C5" s="70"/>
      <c r="D5" s="70"/>
      <c r="E5" s="70"/>
      <c r="F5" s="70"/>
    </row>
    <row r="6" spans="2:6" s="1" customFormat="1" ht="6.3" customHeight="1" x14ac:dyDescent="0.15"/>
    <row r="7" spans="2:6" s="1" customFormat="1" ht="24.45" customHeight="1" x14ac:dyDescent="0.15">
      <c r="B7" s="9" t="s">
        <v>1091</v>
      </c>
      <c r="C7" s="3">
        <v>46022</v>
      </c>
      <c r="D7" s="44" t="s">
        <v>1090</v>
      </c>
    </row>
    <row r="8" spans="2:6" s="1" customFormat="1" ht="4.2" customHeight="1" x14ac:dyDescent="0.15"/>
    <row r="9" spans="2:6" s="1" customFormat="1" ht="19.2" customHeight="1" x14ac:dyDescent="0.15">
      <c r="B9" s="83" t="s">
        <v>1092</v>
      </c>
      <c r="C9" s="83"/>
      <c r="D9" s="83"/>
      <c r="E9" s="83"/>
      <c r="F9" s="83"/>
    </row>
    <row r="10" spans="2:6" s="1" customFormat="1" ht="2.1" customHeight="1" x14ac:dyDescent="0.15"/>
    <row r="11" spans="2:6" s="1" customFormat="1" ht="11.1" customHeight="1" x14ac:dyDescent="0.15">
      <c r="B11" s="85" t="s">
        <v>1093</v>
      </c>
      <c r="C11" s="85"/>
    </row>
    <row r="12" spans="2:6" s="1" customFormat="1" ht="2.7" customHeight="1" x14ac:dyDescent="0.15"/>
    <row r="13" spans="2:6" s="1" customFormat="1" ht="17.100000000000001" customHeight="1" x14ac:dyDescent="0.15">
      <c r="B13" s="86" t="s">
        <v>1053</v>
      </c>
      <c r="C13" s="86"/>
      <c r="D13" s="86"/>
      <c r="E13" s="86"/>
      <c r="F13" s="33">
        <v>2275920687.77</v>
      </c>
    </row>
    <row r="14" spans="2:6" s="1" customFormat="1" ht="17.100000000000001" customHeight="1" x14ac:dyDescent="0.15">
      <c r="B14" s="87" t="s">
        <v>1054</v>
      </c>
      <c r="C14" s="87"/>
      <c r="D14" s="87"/>
      <c r="E14" s="87"/>
      <c r="F14" s="34">
        <v>2275920687.77</v>
      </c>
    </row>
    <row r="15" spans="2:6" s="1" customFormat="1" ht="17.100000000000001" customHeight="1" x14ac:dyDescent="0.15">
      <c r="B15" s="87" t="s">
        <v>1055</v>
      </c>
      <c r="C15" s="87"/>
      <c r="D15" s="87"/>
      <c r="E15" s="87"/>
      <c r="F15" s="34">
        <v>407202826.390001</v>
      </c>
    </row>
    <row r="16" spans="2:6" s="1" customFormat="1" ht="17.100000000000001" customHeight="1" x14ac:dyDescent="0.15">
      <c r="B16" s="87" t="s">
        <v>496</v>
      </c>
      <c r="C16" s="87"/>
      <c r="D16" s="87"/>
      <c r="E16" s="87"/>
      <c r="F16" s="34">
        <v>17048</v>
      </c>
    </row>
    <row r="17" spans="2:6" s="1" customFormat="1" ht="17.100000000000001" customHeight="1" x14ac:dyDescent="0.15">
      <c r="B17" s="87" t="s">
        <v>1056</v>
      </c>
      <c r="C17" s="87"/>
      <c r="D17" s="87"/>
      <c r="E17" s="87"/>
      <c r="F17" s="34">
        <v>32010</v>
      </c>
    </row>
    <row r="18" spans="2:6" s="1" customFormat="1" ht="17.100000000000001" customHeight="1" x14ac:dyDescent="0.15">
      <c r="B18" s="87" t="s">
        <v>1057</v>
      </c>
      <c r="C18" s="87"/>
      <c r="D18" s="87"/>
      <c r="E18" s="87"/>
      <c r="F18" s="34">
        <v>133500.74423803299</v>
      </c>
    </row>
    <row r="19" spans="2:6" s="1" customFormat="1" ht="17.100000000000001" customHeight="1" x14ac:dyDescent="0.15">
      <c r="B19" s="87" t="s">
        <v>1058</v>
      </c>
      <c r="C19" s="87"/>
      <c r="D19" s="87"/>
      <c r="E19" s="87"/>
      <c r="F19" s="34">
        <v>71100.302648234996</v>
      </c>
    </row>
    <row r="20" spans="2:6" s="1" customFormat="1" ht="17.100000000000001" customHeight="1" x14ac:dyDescent="0.15">
      <c r="B20" s="87" t="s">
        <v>1059</v>
      </c>
      <c r="C20" s="87"/>
      <c r="D20" s="87"/>
      <c r="E20" s="87"/>
      <c r="F20" s="35">
        <v>0.48833702981525201</v>
      </c>
    </row>
    <row r="21" spans="2:6" s="1" customFormat="1" ht="17.100000000000001" customHeight="1" x14ac:dyDescent="0.15">
      <c r="B21" s="87" t="s">
        <v>1060</v>
      </c>
      <c r="C21" s="87"/>
      <c r="D21" s="87"/>
      <c r="E21" s="87"/>
      <c r="F21" s="35">
        <v>0.56027736192687105</v>
      </c>
    </row>
    <row r="22" spans="2:6" s="1" customFormat="1" ht="17.100000000000001" customHeight="1" x14ac:dyDescent="0.15">
      <c r="B22" s="87" t="s">
        <v>1061</v>
      </c>
      <c r="C22" s="87"/>
      <c r="D22" s="87"/>
      <c r="E22" s="87"/>
      <c r="F22" s="36">
        <v>5.4760784016761699</v>
      </c>
    </row>
    <row r="23" spans="2:6" s="1" customFormat="1" ht="17.100000000000001" customHeight="1" x14ac:dyDescent="0.15">
      <c r="B23" s="87" t="s">
        <v>1062</v>
      </c>
      <c r="C23" s="87"/>
      <c r="D23" s="87"/>
      <c r="E23" s="87"/>
      <c r="F23" s="36">
        <v>15.028231211681501</v>
      </c>
    </row>
    <row r="24" spans="2:6" s="1" customFormat="1" ht="17.100000000000001" customHeight="1" x14ac:dyDescent="0.15">
      <c r="B24" s="87" t="s">
        <v>1063</v>
      </c>
      <c r="C24" s="87"/>
      <c r="D24" s="87"/>
      <c r="E24" s="87"/>
      <c r="F24" s="36">
        <v>20.504307628467</v>
      </c>
    </row>
    <row r="25" spans="2:6" s="1" customFormat="1" ht="17.100000000000001" customHeight="1" x14ac:dyDescent="0.15">
      <c r="B25" s="87" t="s">
        <v>1064</v>
      </c>
      <c r="C25" s="87"/>
      <c r="D25" s="87"/>
      <c r="E25" s="87"/>
      <c r="F25" s="35">
        <v>0.92117629971728798</v>
      </c>
    </row>
    <row r="26" spans="2:6" s="1" customFormat="1" ht="17.100000000000001" customHeight="1" x14ac:dyDescent="0.15">
      <c r="B26" s="87" t="s">
        <v>1065</v>
      </c>
      <c r="C26" s="87"/>
      <c r="D26" s="87"/>
      <c r="E26" s="87"/>
      <c r="F26" s="35">
        <v>7.8823700282709394E-2</v>
      </c>
    </row>
    <row r="27" spans="2:6" s="1" customFormat="1" ht="17.100000000000001" customHeight="1" x14ac:dyDescent="0.15">
      <c r="B27" s="87" t="s">
        <v>1066</v>
      </c>
      <c r="C27" s="87"/>
      <c r="D27" s="87"/>
      <c r="E27" s="87"/>
      <c r="F27" s="35">
        <v>2.1065855439792398E-2</v>
      </c>
    </row>
    <row r="28" spans="2:6" s="1" customFormat="1" ht="17.100000000000001" customHeight="1" x14ac:dyDescent="0.15">
      <c r="B28" s="87" t="s">
        <v>1067</v>
      </c>
      <c r="C28" s="87"/>
      <c r="D28" s="87"/>
      <c r="E28" s="87"/>
      <c r="F28" s="35">
        <v>2.08235206893066E-2</v>
      </c>
    </row>
    <row r="29" spans="2:6" s="1" customFormat="1" ht="17.100000000000001" customHeight="1" x14ac:dyDescent="0.15">
      <c r="B29" s="87" t="s">
        <v>1068</v>
      </c>
      <c r="C29" s="87"/>
      <c r="D29" s="87"/>
      <c r="E29" s="87"/>
      <c r="F29" s="35">
        <v>2.3897910113003899E-2</v>
      </c>
    </row>
    <row r="30" spans="2:6" s="1" customFormat="1" ht="17.100000000000001" customHeight="1" x14ac:dyDescent="0.15">
      <c r="B30" s="87" t="s">
        <v>1069</v>
      </c>
      <c r="C30" s="87"/>
      <c r="D30" s="87"/>
      <c r="E30" s="87"/>
      <c r="F30" s="36">
        <v>7.9740748234756698</v>
      </c>
    </row>
    <row r="31" spans="2:6" s="1" customFormat="1" ht="17.100000000000001" customHeight="1" x14ac:dyDescent="0.15">
      <c r="B31" s="87" t="s">
        <v>1070</v>
      </c>
      <c r="C31" s="87"/>
      <c r="D31" s="87"/>
      <c r="E31" s="87"/>
      <c r="F31" s="36">
        <v>7.3281168953545803</v>
      </c>
    </row>
    <row r="32" spans="2:6" s="1" customFormat="1" ht="17.100000000000001" customHeight="1" x14ac:dyDescent="0.15">
      <c r="B32" s="88" t="s">
        <v>1071</v>
      </c>
      <c r="C32" s="88"/>
      <c r="D32" s="88"/>
      <c r="E32" s="88"/>
      <c r="F32" s="37">
        <v>6.2501457438474405E-5</v>
      </c>
    </row>
    <row r="33" spans="2:7" s="1" customFormat="1" ht="5.25" customHeight="1" x14ac:dyDescent="0.15"/>
    <row r="34" spans="2:7" s="1" customFormat="1" ht="19.2" customHeight="1" x14ac:dyDescent="0.15">
      <c r="B34" s="83" t="s">
        <v>1094</v>
      </c>
      <c r="C34" s="83"/>
      <c r="D34" s="83"/>
      <c r="E34" s="83"/>
    </row>
    <row r="35" spans="2:7" s="1" customFormat="1" ht="5.25" customHeight="1" x14ac:dyDescent="0.15"/>
    <row r="36" spans="2:7" s="1" customFormat="1" ht="21.3" customHeight="1" x14ac:dyDescent="0.25">
      <c r="B36" s="89" t="s">
        <v>1072</v>
      </c>
      <c r="C36" s="89"/>
      <c r="D36" s="89"/>
      <c r="E36" s="89"/>
      <c r="F36" s="24">
        <v>108400899.18000001</v>
      </c>
    </row>
    <row r="37" spans="2:7" s="1" customFormat="1" ht="5.25" customHeight="1" x14ac:dyDescent="0.15"/>
    <row r="38" spans="2:7" s="1" customFormat="1" ht="19.2" customHeight="1" x14ac:dyDescent="0.15">
      <c r="B38" s="83" t="s">
        <v>1095</v>
      </c>
      <c r="C38" s="83"/>
      <c r="D38" s="83"/>
      <c r="E38" s="83"/>
    </row>
    <row r="39" spans="2:7" s="1" customFormat="1" ht="5.25" customHeight="1" x14ac:dyDescent="0.15"/>
    <row r="40" spans="2:7" s="1" customFormat="1" ht="11.1" customHeight="1" x14ac:dyDescent="0.15">
      <c r="B40" s="38" t="s">
        <v>943</v>
      </c>
      <c r="C40" s="39" t="s">
        <v>1073</v>
      </c>
      <c r="D40" s="39" t="s">
        <v>1074</v>
      </c>
      <c r="E40" s="39" t="s">
        <v>1075</v>
      </c>
      <c r="F40" s="90" t="s">
        <v>1076</v>
      </c>
      <c r="G40" s="90"/>
    </row>
    <row r="41" spans="2:7" s="1" customFormat="1" ht="14.4" customHeight="1" x14ac:dyDescent="0.15">
      <c r="B41" s="40" t="s">
        <v>10</v>
      </c>
      <c r="C41" s="12" t="s">
        <v>1077</v>
      </c>
      <c r="D41" s="12" t="s">
        <v>1077</v>
      </c>
      <c r="E41" s="12" t="s">
        <v>1077</v>
      </c>
      <c r="F41" s="91" t="s">
        <v>1077</v>
      </c>
      <c r="G41" s="91"/>
    </row>
    <row r="42" spans="2:7" s="1" customFormat="1" ht="12.75" customHeight="1" x14ac:dyDescent="0.15">
      <c r="B42" s="41" t="s">
        <v>942</v>
      </c>
      <c r="C42" s="42" t="s">
        <v>1078</v>
      </c>
      <c r="D42" s="42" t="s">
        <v>1079</v>
      </c>
      <c r="E42" s="42" t="s">
        <v>1080</v>
      </c>
      <c r="F42" s="92" t="s">
        <v>1081</v>
      </c>
      <c r="G42" s="92"/>
    </row>
    <row r="43" spans="2:7" s="1" customFormat="1" ht="12.75" customHeight="1" x14ac:dyDescent="0.15">
      <c r="B43" s="40" t="s">
        <v>947</v>
      </c>
      <c r="C43" s="12" t="s">
        <v>1</v>
      </c>
      <c r="D43" s="12" t="s">
        <v>1</v>
      </c>
      <c r="E43" s="12" t="s">
        <v>1</v>
      </c>
      <c r="F43" s="91" t="s">
        <v>1</v>
      </c>
      <c r="G43" s="91"/>
    </row>
    <row r="44" spans="2:7" s="1" customFormat="1" ht="12.75" customHeight="1" x14ac:dyDescent="0.15">
      <c r="B44" s="41" t="s">
        <v>1082</v>
      </c>
      <c r="C44" s="13">
        <v>2000000</v>
      </c>
      <c r="D44" s="13">
        <v>6000000</v>
      </c>
      <c r="E44" s="13">
        <v>7000000</v>
      </c>
      <c r="F44" s="93">
        <v>5000000</v>
      </c>
      <c r="G44" s="93"/>
    </row>
    <row r="45" spans="2:7" s="1" customFormat="1" ht="12.75" customHeight="1" x14ac:dyDescent="0.15">
      <c r="B45" s="41" t="s">
        <v>946</v>
      </c>
      <c r="C45" s="14">
        <v>46195</v>
      </c>
      <c r="D45" s="14">
        <v>46926</v>
      </c>
      <c r="E45" s="14">
        <v>47656</v>
      </c>
      <c r="F45" s="75">
        <v>48143</v>
      </c>
      <c r="G45" s="75"/>
    </row>
    <row r="46" spans="2:7" s="1" customFormat="1" ht="12.75" customHeight="1" x14ac:dyDescent="0.15">
      <c r="B46" s="41" t="s">
        <v>948</v>
      </c>
      <c r="C46" s="12" t="s">
        <v>1083</v>
      </c>
      <c r="D46" s="12" t="s">
        <v>1083</v>
      </c>
      <c r="E46" s="12" t="s">
        <v>1083</v>
      </c>
      <c r="F46" s="91" t="s">
        <v>1083</v>
      </c>
      <c r="G46" s="91"/>
    </row>
    <row r="47" spans="2:7" s="1" customFormat="1" ht="12.75" customHeight="1" x14ac:dyDescent="0.15">
      <c r="B47" s="40" t="s">
        <v>949</v>
      </c>
      <c r="C47" s="15">
        <v>0.01</v>
      </c>
      <c r="D47" s="15">
        <v>8.0000000000000002E-3</v>
      </c>
      <c r="E47" s="15">
        <v>1E-3</v>
      </c>
      <c r="F47" s="94">
        <v>0</v>
      </c>
      <c r="G47" s="94"/>
    </row>
    <row r="48" spans="2:7" s="1" customFormat="1" ht="12.3" customHeight="1" x14ac:dyDescent="0.15">
      <c r="B48" s="40" t="s">
        <v>1084</v>
      </c>
      <c r="C48" s="12" t="s">
        <v>1085</v>
      </c>
      <c r="D48" s="12" t="s">
        <v>1085</v>
      </c>
      <c r="E48" s="12" t="s">
        <v>1085</v>
      </c>
      <c r="F48" s="91" t="s">
        <v>1085</v>
      </c>
      <c r="G48" s="91"/>
    </row>
    <row r="49" spans="2:7" s="1" customFormat="1" ht="11.1" customHeight="1" x14ac:dyDescent="0.15">
      <c r="B49" s="40" t="s">
        <v>1086</v>
      </c>
      <c r="C49" s="12" t="s">
        <v>976</v>
      </c>
      <c r="D49" s="12" t="s">
        <v>976</v>
      </c>
      <c r="E49" s="12" t="s">
        <v>976</v>
      </c>
      <c r="F49" s="91" t="s">
        <v>976</v>
      </c>
      <c r="G49" s="91"/>
    </row>
    <row r="50" spans="2:7" s="1" customFormat="1" ht="14.85" customHeight="1" x14ac:dyDescent="0.15">
      <c r="B50" s="40" t="s">
        <v>1087</v>
      </c>
      <c r="C50" s="12" t="s">
        <v>1088</v>
      </c>
      <c r="D50" s="12" t="s">
        <v>1088</v>
      </c>
      <c r="E50" s="12" t="s">
        <v>1088</v>
      </c>
      <c r="F50" s="91" t="s">
        <v>1088</v>
      </c>
      <c r="G50" s="91"/>
    </row>
    <row r="51" spans="2:7" s="1" customFormat="1" ht="26.1" customHeight="1" x14ac:dyDescent="0.15"/>
    <row r="52" spans="2:7" s="1" customFormat="1" ht="19.2" customHeight="1" x14ac:dyDescent="0.15">
      <c r="B52" s="83" t="s">
        <v>1096</v>
      </c>
      <c r="C52" s="83"/>
      <c r="D52" s="83"/>
      <c r="E52" s="83"/>
    </row>
    <row r="53" spans="2:7" s="1" customFormat="1" ht="5.25" customHeight="1" x14ac:dyDescent="0.15"/>
    <row r="54" spans="2:7" s="1" customFormat="1" ht="19.2" customHeight="1" x14ac:dyDescent="0.15">
      <c r="B54" s="7" t="s">
        <v>1097</v>
      </c>
    </row>
    <row r="55" spans="2:7" s="1" customFormat="1" ht="5.25" customHeight="1" x14ac:dyDescent="0.15"/>
    <row r="56" spans="2:7" s="1" customFormat="1" ht="19.2" customHeight="1" x14ac:dyDescent="0.15">
      <c r="B56" s="83" t="s">
        <v>1098</v>
      </c>
      <c r="C56" s="83"/>
      <c r="D56" s="83"/>
      <c r="E56" s="83"/>
    </row>
    <row r="57" spans="2:7" s="1" customFormat="1" ht="5.25" customHeight="1" x14ac:dyDescent="0.15"/>
    <row r="58" spans="2:7" s="1" customFormat="1" ht="21.3" customHeight="1" x14ac:dyDescent="0.25">
      <c r="B58" s="43">
        <v>3946526.93</v>
      </c>
      <c r="C58" s="23" t="s">
        <v>1</v>
      </c>
    </row>
  </sheetData>
  <mergeCells count="41">
    <mergeCell ref="B52:E52"/>
    <mergeCell ref="B56:E56"/>
    <mergeCell ref="B9:F9"/>
    <mergeCell ref="D2:F2"/>
    <mergeCell ref="F40:G40"/>
    <mergeCell ref="F41:G41"/>
    <mergeCell ref="F42:G42"/>
    <mergeCell ref="F43:G43"/>
    <mergeCell ref="F44:G44"/>
    <mergeCell ref="F45:G45"/>
    <mergeCell ref="F46:G46"/>
    <mergeCell ref="F47:G47"/>
    <mergeCell ref="F48:G48"/>
    <mergeCell ref="F49:G49"/>
    <mergeCell ref="F50:G50"/>
    <mergeCell ref="B31:E31"/>
    <mergeCell ref="B32:E32"/>
    <mergeCell ref="B34:E34"/>
    <mergeCell ref="B36:E36"/>
    <mergeCell ref="B38:E38"/>
    <mergeCell ref="B26:E26"/>
    <mergeCell ref="B27:E27"/>
    <mergeCell ref="B28:E28"/>
    <mergeCell ref="B29:E29"/>
    <mergeCell ref="B30:E30"/>
    <mergeCell ref="B21:E21"/>
    <mergeCell ref="B22:E22"/>
    <mergeCell ref="B23:E23"/>
    <mergeCell ref="B24:E24"/>
    <mergeCell ref="B25:E25"/>
    <mergeCell ref="B16:E16"/>
    <mergeCell ref="B17:E17"/>
    <mergeCell ref="B18:E18"/>
    <mergeCell ref="B19:E19"/>
    <mergeCell ref="B20:E20"/>
    <mergeCell ref="B1:B3"/>
    <mergeCell ref="B11:C11"/>
    <mergeCell ref="B13:E13"/>
    <mergeCell ref="B14:E14"/>
    <mergeCell ref="B15:E15"/>
    <mergeCell ref="B5:F5"/>
  </mergeCells>
  <pageMargins left="0.7" right="0.7" top="0.75" bottom="0.75" header="0.3" footer="0.3"/>
  <pageSetup paperSize="9" scale="94" orientation="portrait" r:id="rId1"/>
  <headerFooter alignWithMargins="0">
    <oddFooter>&amp;R_x000D_&amp;1#&amp;"Aptos"&amp;10&amp;K0078D7 Classification :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V335"/>
  <sheetViews>
    <sheetView topLeftCell="A2" zoomScaleNormal="100" workbookViewId="0">
      <selection activeCell="AX199" sqref="AX199"/>
    </sheetView>
  </sheetViews>
  <sheetFormatPr defaultRowHeight="14.4" x14ac:dyDescent="0.25"/>
  <cols>
    <col min="1" max="1" width="0.44140625" customWidth="1"/>
    <col min="2" max="2" width="12" customWidth="1"/>
    <col min="3" max="3" width="0.33203125" customWidth="1"/>
    <col min="4" max="4" width="0.21875" customWidth="1"/>
    <col min="5" max="5" width="0.5546875" customWidth="1"/>
    <col min="6" max="7" width="0.21875" customWidth="1"/>
    <col min="8" max="9" width="0.5546875" customWidth="1"/>
    <col min="10" max="10" width="0.44140625" customWidth="1"/>
    <col min="11" max="11" width="0.21875" customWidth="1"/>
    <col min="12" max="12" width="0.44140625" customWidth="1"/>
    <col min="13" max="13" width="6" customWidth="1"/>
    <col min="14" max="14" width="7.44140625" customWidth="1"/>
    <col min="15" max="15" width="0.33203125" customWidth="1"/>
    <col min="16" max="16" width="0.21875" customWidth="1"/>
    <col min="17" max="17" width="0.5546875" customWidth="1"/>
    <col min="18" max="19" width="0.21875" customWidth="1"/>
    <col min="20" max="21" width="0.5546875" customWidth="1"/>
    <col min="22" max="22" width="0.44140625" customWidth="1"/>
    <col min="23" max="23" width="0.21875" customWidth="1"/>
    <col min="24" max="24" width="0.5546875" customWidth="1"/>
    <col min="25" max="25" width="7.44140625" customWidth="1"/>
    <col min="26" max="26" width="0.33203125" customWidth="1"/>
    <col min="27" max="27" width="0.21875" customWidth="1"/>
    <col min="28" max="28" width="0.5546875" customWidth="1"/>
    <col min="29" max="30" width="0.21875" customWidth="1"/>
    <col min="31" max="32" width="0.5546875" customWidth="1"/>
    <col min="33" max="33" width="0.44140625" customWidth="1"/>
    <col min="34" max="34" width="0.21875" customWidth="1"/>
    <col min="35" max="35" width="15.109375" customWidth="1"/>
    <col min="36" max="36" width="0.33203125" customWidth="1"/>
    <col min="37" max="37" width="0.21875" customWidth="1"/>
    <col min="38" max="38" width="0.33203125" customWidth="1"/>
    <col min="39" max="41" width="0.21875" customWidth="1"/>
    <col min="42" max="42" width="0.5546875" customWidth="1"/>
    <col min="43" max="43" width="0.21875" customWidth="1"/>
    <col min="44" max="44" width="1" customWidth="1"/>
    <col min="45" max="45" width="8.88671875" customWidth="1"/>
    <col min="46" max="47" width="0.21875" customWidth="1"/>
    <col min="48" max="48" width="0.88671875" customWidth="1"/>
    <col min="49" max="49" width="0.21875" customWidth="1"/>
  </cols>
  <sheetData>
    <row r="1" spans="2:48" s="1" customFormat="1" ht="0.45" customHeight="1" x14ac:dyDescent="0.15"/>
    <row r="2" spans="2:48" s="1" customFormat="1" ht="7.95" customHeight="1" x14ac:dyDescent="0.15">
      <c r="B2" s="68"/>
      <c r="C2" s="68"/>
      <c r="D2" s="68"/>
      <c r="E2" s="68"/>
      <c r="F2" s="68"/>
      <c r="G2" s="68"/>
      <c r="H2" s="68"/>
      <c r="I2" s="68"/>
      <c r="J2" s="68"/>
      <c r="K2" s="68"/>
      <c r="L2" s="68"/>
    </row>
    <row r="3" spans="2:48" s="1" customFormat="1" ht="22.95" customHeight="1" x14ac:dyDescent="0.15">
      <c r="B3" s="68"/>
      <c r="C3" s="68"/>
      <c r="D3" s="68"/>
      <c r="E3" s="68"/>
      <c r="F3" s="68"/>
      <c r="G3" s="68"/>
      <c r="H3" s="68"/>
      <c r="I3" s="68"/>
      <c r="J3" s="68"/>
      <c r="K3" s="68"/>
      <c r="L3" s="68"/>
      <c r="N3" s="74" t="s">
        <v>14</v>
      </c>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row>
    <row r="4" spans="2:48" s="1" customFormat="1" ht="6.3" customHeight="1" x14ac:dyDescent="0.15">
      <c r="B4" s="68"/>
      <c r="C4" s="68"/>
      <c r="D4" s="68"/>
      <c r="E4" s="68"/>
      <c r="F4" s="68"/>
      <c r="G4" s="68"/>
      <c r="H4" s="68"/>
      <c r="I4" s="68"/>
      <c r="J4" s="68"/>
      <c r="K4" s="68"/>
      <c r="L4" s="68"/>
    </row>
    <row r="5" spans="2:48" s="1" customFormat="1" ht="2.7" customHeight="1" x14ac:dyDescent="0.15"/>
    <row r="6" spans="2:48" s="1" customFormat="1" ht="33" customHeight="1" x14ac:dyDescent="0.15">
      <c r="B6" s="70" t="s">
        <v>1211</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row>
    <row r="7" spans="2:48" s="1" customFormat="1" ht="6.9" customHeight="1" x14ac:dyDescent="0.15"/>
    <row r="8" spans="2:48" s="1" customFormat="1" ht="2.7" customHeight="1" x14ac:dyDescent="0.15">
      <c r="B8" s="63" t="s">
        <v>1091</v>
      </c>
      <c r="C8" s="63"/>
      <c r="D8" s="63"/>
      <c r="E8" s="63"/>
      <c r="F8" s="63"/>
      <c r="G8" s="63"/>
      <c r="H8" s="63"/>
      <c r="I8" s="63"/>
      <c r="J8" s="63"/>
      <c r="K8" s="63"/>
    </row>
    <row r="9" spans="2:48" s="1" customFormat="1" ht="21.3" customHeight="1" x14ac:dyDescent="0.15">
      <c r="B9" s="63"/>
      <c r="C9" s="63"/>
      <c r="D9" s="63"/>
      <c r="E9" s="63"/>
      <c r="F9" s="63"/>
      <c r="G9" s="63"/>
      <c r="H9" s="63"/>
      <c r="I9" s="63"/>
      <c r="J9" s="63"/>
      <c r="K9" s="63"/>
      <c r="N9" s="71">
        <v>46022</v>
      </c>
      <c r="O9" s="71"/>
      <c r="P9" s="71"/>
      <c r="Q9" s="71"/>
      <c r="R9" s="71"/>
      <c r="S9" s="71"/>
      <c r="T9" s="71"/>
      <c r="U9" s="71"/>
      <c r="V9" s="71"/>
      <c r="W9" s="71"/>
      <c r="X9" s="71"/>
    </row>
    <row r="10" spans="2:48" s="1" customFormat="1" ht="5.25" customHeight="1" x14ac:dyDescent="0.15">
      <c r="B10" s="63"/>
      <c r="C10" s="63"/>
      <c r="D10" s="63"/>
      <c r="E10" s="63"/>
      <c r="F10" s="63"/>
      <c r="G10" s="63"/>
      <c r="H10" s="63"/>
      <c r="I10" s="63"/>
      <c r="J10" s="63"/>
      <c r="K10" s="63"/>
    </row>
    <row r="11" spans="2:48" s="1" customFormat="1" ht="2.1" customHeight="1" x14ac:dyDescent="0.15"/>
    <row r="12" spans="2:48" s="1" customFormat="1" ht="19.2" customHeight="1" x14ac:dyDescent="0.15">
      <c r="B12" s="83" t="s">
        <v>1212</v>
      </c>
      <c r="C12" s="83"/>
      <c r="D12" s="83"/>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c r="AL12" s="83"/>
      <c r="AM12" s="83"/>
      <c r="AN12" s="83"/>
      <c r="AO12" s="83"/>
      <c r="AP12" s="83"/>
      <c r="AQ12" s="83"/>
      <c r="AR12" s="83"/>
      <c r="AS12" s="83"/>
      <c r="AT12" s="83"/>
      <c r="AU12" s="83"/>
    </row>
    <row r="13" spans="2:48" s="1" customFormat="1" ht="5.25" customHeight="1" x14ac:dyDescent="0.15"/>
    <row r="14" spans="2:48" s="1" customFormat="1" ht="14.85" customHeight="1" x14ac:dyDescent="0.15">
      <c r="B14" s="102"/>
      <c r="C14" s="102"/>
      <c r="D14" s="102"/>
      <c r="E14" s="102"/>
      <c r="F14" s="102"/>
      <c r="G14" s="102"/>
      <c r="H14" s="102"/>
      <c r="I14" s="102"/>
      <c r="J14" s="102"/>
      <c r="K14" s="77" t="s">
        <v>1099</v>
      </c>
      <c r="L14" s="77"/>
      <c r="M14" s="77"/>
      <c r="N14" s="77"/>
      <c r="O14" s="77"/>
      <c r="P14" s="77"/>
      <c r="Q14" s="77"/>
      <c r="R14" s="77"/>
      <c r="S14" s="77"/>
      <c r="T14" s="77"/>
      <c r="U14" s="77"/>
      <c r="V14" s="77"/>
      <c r="W14" s="77" t="s">
        <v>1100</v>
      </c>
      <c r="X14" s="77"/>
      <c r="Y14" s="77"/>
      <c r="Z14" s="77"/>
      <c r="AA14" s="77"/>
      <c r="AB14" s="77"/>
      <c r="AC14" s="77"/>
      <c r="AD14" s="77"/>
      <c r="AE14" s="77"/>
      <c r="AF14" s="77"/>
      <c r="AG14" s="77"/>
      <c r="AH14" s="77" t="s">
        <v>1101</v>
      </c>
      <c r="AI14" s="77"/>
      <c r="AJ14" s="77"/>
      <c r="AK14" s="77"/>
      <c r="AL14" s="77"/>
      <c r="AM14" s="77"/>
      <c r="AN14" s="77"/>
      <c r="AO14" s="77"/>
      <c r="AP14" s="77"/>
      <c r="AQ14" s="77"/>
      <c r="AR14" s="77"/>
      <c r="AS14" s="10" t="s">
        <v>1100</v>
      </c>
    </row>
    <row r="15" spans="2:48" s="1" customFormat="1" ht="12.3" customHeight="1" x14ac:dyDescent="0.15">
      <c r="B15" s="103" t="s">
        <v>599</v>
      </c>
      <c r="C15" s="103"/>
      <c r="D15" s="103"/>
      <c r="E15" s="103"/>
      <c r="F15" s="103"/>
      <c r="G15" s="103"/>
      <c r="H15" s="103"/>
      <c r="I15" s="103"/>
      <c r="J15" s="103"/>
      <c r="K15" s="104">
        <v>383462597.95999902</v>
      </c>
      <c r="L15" s="104"/>
      <c r="M15" s="104"/>
      <c r="N15" s="104"/>
      <c r="O15" s="104"/>
      <c r="P15" s="104"/>
      <c r="Q15" s="104"/>
      <c r="R15" s="104"/>
      <c r="S15" s="104"/>
      <c r="T15" s="104"/>
      <c r="U15" s="104"/>
      <c r="V15" s="104"/>
      <c r="W15" s="94">
        <v>0.168486801855878</v>
      </c>
      <c r="X15" s="94"/>
      <c r="Y15" s="94"/>
      <c r="Z15" s="94"/>
      <c r="AA15" s="94"/>
      <c r="AB15" s="94"/>
      <c r="AC15" s="94"/>
      <c r="AD15" s="94"/>
      <c r="AE15" s="94"/>
      <c r="AF15" s="94"/>
      <c r="AG15" s="94"/>
      <c r="AH15" s="93">
        <v>5260</v>
      </c>
      <c r="AI15" s="93"/>
      <c r="AJ15" s="93"/>
      <c r="AK15" s="93"/>
      <c r="AL15" s="93"/>
      <c r="AM15" s="93"/>
      <c r="AN15" s="93"/>
      <c r="AO15" s="93"/>
      <c r="AP15" s="93"/>
      <c r="AQ15" s="93"/>
      <c r="AR15" s="93"/>
      <c r="AS15" s="15">
        <v>0.164323648859731</v>
      </c>
    </row>
    <row r="16" spans="2:48" s="1" customFormat="1" ht="12.3" customHeight="1" x14ac:dyDescent="0.15">
      <c r="B16" s="103" t="s">
        <v>603</v>
      </c>
      <c r="C16" s="103"/>
      <c r="D16" s="103"/>
      <c r="E16" s="103"/>
      <c r="F16" s="103"/>
      <c r="G16" s="103"/>
      <c r="H16" s="103"/>
      <c r="I16" s="103"/>
      <c r="J16" s="103"/>
      <c r="K16" s="104">
        <v>330852401.44999999</v>
      </c>
      <c r="L16" s="104"/>
      <c r="M16" s="104"/>
      <c r="N16" s="104"/>
      <c r="O16" s="104"/>
      <c r="P16" s="104"/>
      <c r="Q16" s="104"/>
      <c r="R16" s="104"/>
      <c r="S16" s="104"/>
      <c r="T16" s="104"/>
      <c r="U16" s="104"/>
      <c r="V16" s="104"/>
      <c r="W16" s="94">
        <v>0.145370795752192</v>
      </c>
      <c r="X16" s="94"/>
      <c r="Y16" s="94"/>
      <c r="Z16" s="94"/>
      <c r="AA16" s="94"/>
      <c r="AB16" s="94"/>
      <c r="AC16" s="94"/>
      <c r="AD16" s="94"/>
      <c r="AE16" s="94"/>
      <c r="AF16" s="94"/>
      <c r="AG16" s="94"/>
      <c r="AH16" s="93">
        <v>4950</v>
      </c>
      <c r="AI16" s="93"/>
      <c r="AJ16" s="93"/>
      <c r="AK16" s="93"/>
      <c r="AL16" s="93"/>
      <c r="AM16" s="93"/>
      <c r="AN16" s="93"/>
      <c r="AO16" s="93"/>
      <c r="AP16" s="93"/>
      <c r="AQ16" s="93"/>
      <c r="AR16" s="93"/>
      <c r="AS16" s="15">
        <v>0.15463917525773199</v>
      </c>
    </row>
    <row r="17" spans="2:47" s="1" customFormat="1" ht="12.3" customHeight="1" x14ac:dyDescent="0.15">
      <c r="B17" s="103" t="s">
        <v>601</v>
      </c>
      <c r="C17" s="103"/>
      <c r="D17" s="103"/>
      <c r="E17" s="103"/>
      <c r="F17" s="103"/>
      <c r="G17" s="103"/>
      <c r="H17" s="103"/>
      <c r="I17" s="103"/>
      <c r="J17" s="103"/>
      <c r="K17" s="104">
        <v>310746545.90000099</v>
      </c>
      <c r="L17" s="104"/>
      <c r="M17" s="104"/>
      <c r="N17" s="104"/>
      <c r="O17" s="104"/>
      <c r="P17" s="104"/>
      <c r="Q17" s="104"/>
      <c r="R17" s="104"/>
      <c r="S17" s="104"/>
      <c r="T17" s="104"/>
      <c r="U17" s="104"/>
      <c r="V17" s="104"/>
      <c r="W17" s="94">
        <v>0.13653663221651099</v>
      </c>
      <c r="X17" s="94"/>
      <c r="Y17" s="94"/>
      <c r="Z17" s="94"/>
      <c r="AA17" s="94"/>
      <c r="AB17" s="94"/>
      <c r="AC17" s="94"/>
      <c r="AD17" s="94"/>
      <c r="AE17" s="94"/>
      <c r="AF17" s="94"/>
      <c r="AG17" s="94"/>
      <c r="AH17" s="93">
        <v>4140</v>
      </c>
      <c r="AI17" s="93"/>
      <c r="AJ17" s="93"/>
      <c r="AK17" s="93"/>
      <c r="AL17" s="93"/>
      <c r="AM17" s="93"/>
      <c r="AN17" s="93"/>
      <c r="AO17" s="93"/>
      <c r="AP17" s="93"/>
      <c r="AQ17" s="93"/>
      <c r="AR17" s="93"/>
      <c r="AS17" s="15">
        <v>0.12933458294283001</v>
      </c>
    </row>
    <row r="18" spans="2:47" s="1" customFormat="1" ht="12.3" customHeight="1" x14ac:dyDescent="0.15">
      <c r="B18" s="103" t="s">
        <v>607</v>
      </c>
      <c r="C18" s="103"/>
      <c r="D18" s="103"/>
      <c r="E18" s="103"/>
      <c r="F18" s="103"/>
      <c r="G18" s="103"/>
      <c r="H18" s="103"/>
      <c r="I18" s="103"/>
      <c r="J18" s="103"/>
      <c r="K18" s="104">
        <v>241125731.260001</v>
      </c>
      <c r="L18" s="104"/>
      <c r="M18" s="104"/>
      <c r="N18" s="104"/>
      <c r="O18" s="104"/>
      <c r="P18" s="104"/>
      <c r="Q18" s="104"/>
      <c r="R18" s="104"/>
      <c r="S18" s="104"/>
      <c r="T18" s="104"/>
      <c r="U18" s="104"/>
      <c r="V18" s="104"/>
      <c r="W18" s="94">
        <v>0.105946456111466</v>
      </c>
      <c r="X18" s="94"/>
      <c r="Y18" s="94"/>
      <c r="Z18" s="94"/>
      <c r="AA18" s="94"/>
      <c r="AB18" s="94"/>
      <c r="AC18" s="94"/>
      <c r="AD18" s="94"/>
      <c r="AE18" s="94"/>
      <c r="AF18" s="94"/>
      <c r="AG18" s="94"/>
      <c r="AH18" s="93">
        <v>4027</v>
      </c>
      <c r="AI18" s="93"/>
      <c r="AJ18" s="93"/>
      <c r="AK18" s="93"/>
      <c r="AL18" s="93"/>
      <c r="AM18" s="93"/>
      <c r="AN18" s="93"/>
      <c r="AO18" s="93"/>
      <c r="AP18" s="93"/>
      <c r="AQ18" s="93"/>
      <c r="AR18" s="93"/>
      <c r="AS18" s="15">
        <v>0.125804436113714</v>
      </c>
    </row>
    <row r="19" spans="2:47" s="1" customFormat="1" ht="12.3" customHeight="1" x14ac:dyDescent="0.15">
      <c r="B19" s="103" t="s">
        <v>605</v>
      </c>
      <c r="C19" s="103"/>
      <c r="D19" s="103"/>
      <c r="E19" s="103"/>
      <c r="F19" s="103"/>
      <c r="G19" s="103"/>
      <c r="H19" s="103"/>
      <c r="I19" s="103"/>
      <c r="J19" s="103"/>
      <c r="K19" s="104">
        <v>230738830.69</v>
      </c>
      <c r="L19" s="104"/>
      <c r="M19" s="104"/>
      <c r="N19" s="104"/>
      <c r="O19" s="104"/>
      <c r="P19" s="104"/>
      <c r="Q19" s="104"/>
      <c r="R19" s="104"/>
      <c r="S19" s="104"/>
      <c r="T19" s="104"/>
      <c r="U19" s="104"/>
      <c r="V19" s="104"/>
      <c r="W19" s="94">
        <v>0.10138263250117199</v>
      </c>
      <c r="X19" s="94"/>
      <c r="Y19" s="94"/>
      <c r="Z19" s="94"/>
      <c r="AA19" s="94"/>
      <c r="AB19" s="94"/>
      <c r="AC19" s="94"/>
      <c r="AD19" s="94"/>
      <c r="AE19" s="94"/>
      <c r="AF19" s="94"/>
      <c r="AG19" s="94"/>
      <c r="AH19" s="93">
        <v>2419</v>
      </c>
      <c r="AI19" s="93"/>
      <c r="AJ19" s="93"/>
      <c r="AK19" s="93"/>
      <c r="AL19" s="93"/>
      <c r="AM19" s="93"/>
      <c r="AN19" s="93"/>
      <c r="AO19" s="93"/>
      <c r="AP19" s="93"/>
      <c r="AQ19" s="93"/>
      <c r="AR19" s="93"/>
      <c r="AS19" s="15">
        <v>7.55701343330209E-2</v>
      </c>
    </row>
    <row r="20" spans="2:47" s="1" customFormat="1" ht="12.3" customHeight="1" x14ac:dyDescent="0.15">
      <c r="B20" s="103" t="s">
        <v>611</v>
      </c>
      <c r="C20" s="103"/>
      <c r="D20" s="103"/>
      <c r="E20" s="103"/>
      <c r="F20" s="103"/>
      <c r="G20" s="103"/>
      <c r="H20" s="103"/>
      <c r="I20" s="103"/>
      <c r="J20" s="103"/>
      <c r="K20" s="104">
        <v>185673208.88000101</v>
      </c>
      <c r="L20" s="104"/>
      <c r="M20" s="104"/>
      <c r="N20" s="104"/>
      <c r="O20" s="104"/>
      <c r="P20" s="104"/>
      <c r="Q20" s="104"/>
      <c r="R20" s="104"/>
      <c r="S20" s="104"/>
      <c r="T20" s="104"/>
      <c r="U20" s="104"/>
      <c r="V20" s="104"/>
      <c r="W20" s="94">
        <v>8.1581581413510199E-2</v>
      </c>
      <c r="X20" s="94"/>
      <c r="Y20" s="94"/>
      <c r="Z20" s="94"/>
      <c r="AA20" s="94"/>
      <c r="AB20" s="94"/>
      <c r="AC20" s="94"/>
      <c r="AD20" s="94"/>
      <c r="AE20" s="94"/>
      <c r="AF20" s="94"/>
      <c r="AG20" s="94"/>
      <c r="AH20" s="93">
        <v>2705</v>
      </c>
      <c r="AI20" s="93"/>
      <c r="AJ20" s="93"/>
      <c r="AK20" s="93"/>
      <c r="AL20" s="93"/>
      <c r="AM20" s="93"/>
      <c r="AN20" s="93"/>
      <c r="AO20" s="93"/>
      <c r="AP20" s="93"/>
      <c r="AQ20" s="93"/>
      <c r="AR20" s="93"/>
      <c r="AS20" s="15">
        <v>8.4504842236801006E-2</v>
      </c>
    </row>
    <row r="21" spans="2:47" s="1" customFormat="1" ht="12.3" customHeight="1" x14ac:dyDescent="0.15">
      <c r="B21" s="103" t="s">
        <v>609</v>
      </c>
      <c r="C21" s="103"/>
      <c r="D21" s="103"/>
      <c r="E21" s="103"/>
      <c r="F21" s="103"/>
      <c r="G21" s="103"/>
      <c r="H21" s="103"/>
      <c r="I21" s="103"/>
      <c r="J21" s="103"/>
      <c r="K21" s="104">
        <v>159005453.61000001</v>
      </c>
      <c r="L21" s="104"/>
      <c r="M21" s="104"/>
      <c r="N21" s="104"/>
      <c r="O21" s="104"/>
      <c r="P21" s="104"/>
      <c r="Q21" s="104"/>
      <c r="R21" s="104"/>
      <c r="S21" s="104"/>
      <c r="T21" s="104"/>
      <c r="U21" s="104"/>
      <c r="V21" s="104"/>
      <c r="W21" s="94">
        <v>6.9864233171410398E-2</v>
      </c>
      <c r="X21" s="94"/>
      <c r="Y21" s="94"/>
      <c r="Z21" s="94"/>
      <c r="AA21" s="94"/>
      <c r="AB21" s="94"/>
      <c r="AC21" s="94"/>
      <c r="AD21" s="94"/>
      <c r="AE21" s="94"/>
      <c r="AF21" s="94"/>
      <c r="AG21" s="94"/>
      <c r="AH21" s="93">
        <v>2501</v>
      </c>
      <c r="AI21" s="93"/>
      <c r="AJ21" s="93"/>
      <c r="AK21" s="93"/>
      <c r="AL21" s="93"/>
      <c r="AM21" s="93"/>
      <c r="AN21" s="93"/>
      <c r="AO21" s="93"/>
      <c r="AP21" s="93"/>
      <c r="AQ21" s="93"/>
      <c r="AR21" s="93"/>
      <c r="AS21" s="15">
        <v>7.8131833801936904E-2</v>
      </c>
    </row>
    <row r="22" spans="2:47" s="1" customFormat="1" ht="12.3" customHeight="1" x14ac:dyDescent="0.15">
      <c r="B22" s="103" t="s">
        <v>613</v>
      </c>
      <c r="C22" s="103"/>
      <c r="D22" s="103"/>
      <c r="E22" s="103"/>
      <c r="F22" s="103"/>
      <c r="G22" s="103"/>
      <c r="H22" s="103"/>
      <c r="I22" s="103"/>
      <c r="J22" s="103"/>
      <c r="K22" s="104">
        <v>149579222.59999999</v>
      </c>
      <c r="L22" s="104"/>
      <c r="M22" s="104"/>
      <c r="N22" s="104"/>
      <c r="O22" s="104"/>
      <c r="P22" s="104"/>
      <c r="Q22" s="104"/>
      <c r="R22" s="104"/>
      <c r="S22" s="104"/>
      <c r="T22" s="104"/>
      <c r="U22" s="104"/>
      <c r="V22" s="104"/>
      <c r="W22" s="94">
        <v>6.5722511071579295E-2</v>
      </c>
      <c r="X22" s="94"/>
      <c r="Y22" s="94"/>
      <c r="Z22" s="94"/>
      <c r="AA22" s="94"/>
      <c r="AB22" s="94"/>
      <c r="AC22" s="94"/>
      <c r="AD22" s="94"/>
      <c r="AE22" s="94"/>
      <c r="AF22" s="94"/>
      <c r="AG22" s="94"/>
      <c r="AH22" s="93">
        <v>2236</v>
      </c>
      <c r="AI22" s="93"/>
      <c r="AJ22" s="93"/>
      <c r="AK22" s="93"/>
      <c r="AL22" s="93"/>
      <c r="AM22" s="93"/>
      <c r="AN22" s="93"/>
      <c r="AO22" s="93"/>
      <c r="AP22" s="93"/>
      <c r="AQ22" s="93"/>
      <c r="AR22" s="93"/>
      <c r="AS22" s="15">
        <v>6.9853170884098703E-2</v>
      </c>
    </row>
    <row r="23" spans="2:47" s="1" customFormat="1" ht="12.3" customHeight="1" x14ac:dyDescent="0.15">
      <c r="B23" s="103" t="s">
        <v>615</v>
      </c>
      <c r="C23" s="103"/>
      <c r="D23" s="103"/>
      <c r="E23" s="103"/>
      <c r="F23" s="103"/>
      <c r="G23" s="103"/>
      <c r="H23" s="103"/>
      <c r="I23" s="103"/>
      <c r="J23" s="103"/>
      <c r="K23" s="104">
        <v>120289752.42</v>
      </c>
      <c r="L23" s="104"/>
      <c r="M23" s="104"/>
      <c r="N23" s="104"/>
      <c r="O23" s="104"/>
      <c r="P23" s="104"/>
      <c r="Q23" s="104"/>
      <c r="R23" s="104"/>
      <c r="S23" s="104"/>
      <c r="T23" s="104"/>
      <c r="U23" s="104"/>
      <c r="V23" s="104"/>
      <c r="W23" s="94">
        <v>5.2853226857330703E-2</v>
      </c>
      <c r="X23" s="94"/>
      <c r="Y23" s="94"/>
      <c r="Z23" s="94"/>
      <c r="AA23" s="94"/>
      <c r="AB23" s="94"/>
      <c r="AC23" s="94"/>
      <c r="AD23" s="94"/>
      <c r="AE23" s="94"/>
      <c r="AF23" s="94"/>
      <c r="AG23" s="94"/>
      <c r="AH23" s="93">
        <v>1446</v>
      </c>
      <c r="AI23" s="93"/>
      <c r="AJ23" s="93"/>
      <c r="AK23" s="93"/>
      <c r="AL23" s="93"/>
      <c r="AM23" s="93"/>
      <c r="AN23" s="93"/>
      <c r="AO23" s="93"/>
      <c r="AP23" s="93"/>
      <c r="AQ23" s="93"/>
      <c r="AR23" s="93"/>
      <c r="AS23" s="15">
        <v>4.51733833177132E-2</v>
      </c>
    </row>
    <row r="24" spans="2:47" s="1" customFormat="1" ht="12.3" customHeight="1" x14ac:dyDescent="0.15">
      <c r="B24" s="103" t="s">
        <v>617</v>
      </c>
      <c r="C24" s="103"/>
      <c r="D24" s="103"/>
      <c r="E24" s="103"/>
      <c r="F24" s="103"/>
      <c r="G24" s="103"/>
      <c r="H24" s="103"/>
      <c r="I24" s="103"/>
      <c r="J24" s="103"/>
      <c r="K24" s="104">
        <v>94865901.030000106</v>
      </c>
      <c r="L24" s="104"/>
      <c r="M24" s="104"/>
      <c r="N24" s="104"/>
      <c r="O24" s="104"/>
      <c r="P24" s="104"/>
      <c r="Q24" s="104"/>
      <c r="R24" s="104"/>
      <c r="S24" s="104"/>
      <c r="T24" s="104"/>
      <c r="U24" s="104"/>
      <c r="V24" s="104"/>
      <c r="W24" s="94">
        <v>4.16824283639479E-2</v>
      </c>
      <c r="X24" s="94"/>
      <c r="Y24" s="94"/>
      <c r="Z24" s="94"/>
      <c r="AA24" s="94"/>
      <c r="AB24" s="94"/>
      <c r="AC24" s="94"/>
      <c r="AD24" s="94"/>
      <c r="AE24" s="94"/>
      <c r="AF24" s="94"/>
      <c r="AG24" s="94"/>
      <c r="AH24" s="93">
        <v>1386</v>
      </c>
      <c r="AI24" s="93"/>
      <c r="AJ24" s="93"/>
      <c r="AK24" s="93"/>
      <c r="AL24" s="93"/>
      <c r="AM24" s="93"/>
      <c r="AN24" s="93"/>
      <c r="AO24" s="93"/>
      <c r="AP24" s="93"/>
      <c r="AQ24" s="93"/>
      <c r="AR24" s="93"/>
      <c r="AS24" s="15">
        <v>4.3298969072164899E-2</v>
      </c>
    </row>
    <row r="25" spans="2:47" s="1" customFormat="1" ht="12.3" customHeight="1" x14ac:dyDescent="0.15">
      <c r="B25" s="103" t="s">
        <v>552</v>
      </c>
      <c r="C25" s="103"/>
      <c r="D25" s="103"/>
      <c r="E25" s="103"/>
      <c r="F25" s="103"/>
      <c r="G25" s="103"/>
      <c r="H25" s="103"/>
      <c r="I25" s="103"/>
      <c r="J25" s="103"/>
      <c r="K25" s="104">
        <v>66391925.790000103</v>
      </c>
      <c r="L25" s="104"/>
      <c r="M25" s="104"/>
      <c r="N25" s="104"/>
      <c r="O25" s="104"/>
      <c r="P25" s="104"/>
      <c r="Q25" s="104"/>
      <c r="R25" s="104"/>
      <c r="S25" s="104"/>
      <c r="T25" s="104"/>
      <c r="U25" s="104"/>
      <c r="V25" s="104"/>
      <c r="W25" s="94">
        <v>2.9171458454930799E-2</v>
      </c>
      <c r="X25" s="94"/>
      <c r="Y25" s="94"/>
      <c r="Z25" s="94"/>
      <c r="AA25" s="94"/>
      <c r="AB25" s="94"/>
      <c r="AC25" s="94"/>
      <c r="AD25" s="94"/>
      <c r="AE25" s="94"/>
      <c r="AF25" s="94"/>
      <c r="AG25" s="94"/>
      <c r="AH25" s="93">
        <v>886</v>
      </c>
      <c r="AI25" s="93"/>
      <c r="AJ25" s="93"/>
      <c r="AK25" s="93"/>
      <c r="AL25" s="93"/>
      <c r="AM25" s="93"/>
      <c r="AN25" s="93"/>
      <c r="AO25" s="93"/>
      <c r="AP25" s="93"/>
      <c r="AQ25" s="93"/>
      <c r="AR25" s="93"/>
      <c r="AS25" s="15">
        <v>2.7678850359262701E-2</v>
      </c>
    </row>
    <row r="26" spans="2:47" s="1" customFormat="1" ht="12.3" customHeight="1" x14ac:dyDescent="0.15">
      <c r="B26" s="103" t="s">
        <v>70</v>
      </c>
      <c r="C26" s="103"/>
      <c r="D26" s="103"/>
      <c r="E26" s="103"/>
      <c r="F26" s="103"/>
      <c r="G26" s="103"/>
      <c r="H26" s="103"/>
      <c r="I26" s="103"/>
      <c r="J26" s="103"/>
      <c r="K26" s="104">
        <v>3189116.18</v>
      </c>
      <c r="L26" s="104"/>
      <c r="M26" s="104"/>
      <c r="N26" s="104"/>
      <c r="O26" s="104"/>
      <c r="P26" s="104"/>
      <c r="Q26" s="104"/>
      <c r="R26" s="104"/>
      <c r="S26" s="104"/>
      <c r="T26" s="104"/>
      <c r="U26" s="104"/>
      <c r="V26" s="104"/>
      <c r="W26" s="94">
        <v>1.4012422300729501E-3</v>
      </c>
      <c r="X26" s="94"/>
      <c r="Y26" s="94"/>
      <c r="Z26" s="94"/>
      <c r="AA26" s="94"/>
      <c r="AB26" s="94"/>
      <c r="AC26" s="94"/>
      <c r="AD26" s="94"/>
      <c r="AE26" s="94"/>
      <c r="AF26" s="94"/>
      <c r="AG26" s="94"/>
      <c r="AH26" s="93">
        <v>54</v>
      </c>
      <c r="AI26" s="93"/>
      <c r="AJ26" s="93"/>
      <c r="AK26" s="93"/>
      <c r="AL26" s="93"/>
      <c r="AM26" s="93"/>
      <c r="AN26" s="93"/>
      <c r="AO26" s="93"/>
      <c r="AP26" s="93"/>
      <c r="AQ26" s="93"/>
      <c r="AR26" s="93"/>
      <c r="AS26" s="15">
        <v>1.68697282099344E-3</v>
      </c>
    </row>
    <row r="27" spans="2:47" s="1" customFormat="1" ht="13.35" customHeight="1" x14ac:dyDescent="0.15">
      <c r="B27" s="102"/>
      <c r="C27" s="102"/>
      <c r="D27" s="102"/>
      <c r="E27" s="102"/>
      <c r="F27" s="102"/>
      <c r="G27" s="102"/>
      <c r="H27" s="102"/>
      <c r="I27" s="102"/>
      <c r="J27" s="102"/>
      <c r="K27" s="105">
        <v>2275920687.77</v>
      </c>
      <c r="L27" s="105"/>
      <c r="M27" s="105"/>
      <c r="N27" s="105"/>
      <c r="O27" s="105"/>
      <c r="P27" s="105"/>
      <c r="Q27" s="105"/>
      <c r="R27" s="105"/>
      <c r="S27" s="105"/>
      <c r="T27" s="105"/>
      <c r="U27" s="105"/>
      <c r="V27" s="105"/>
      <c r="W27" s="96">
        <v>1</v>
      </c>
      <c r="X27" s="96"/>
      <c r="Y27" s="96"/>
      <c r="Z27" s="96"/>
      <c r="AA27" s="96"/>
      <c r="AB27" s="96"/>
      <c r="AC27" s="96"/>
      <c r="AD27" s="96"/>
      <c r="AE27" s="96"/>
      <c r="AF27" s="96"/>
      <c r="AG27" s="96"/>
      <c r="AH27" s="95">
        <v>32010</v>
      </c>
      <c r="AI27" s="95"/>
      <c r="AJ27" s="95"/>
      <c r="AK27" s="95"/>
      <c r="AL27" s="95"/>
      <c r="AM27" s="95"/>
      <c r="AN27" s="95"/>
      <c r="AO27" s="95"/>
      <c r="AP27" s="95"/>
      <c r="AQ27" s="95"/>
      <c r="AR27" s="95"/>
      <c r="AS27" s="45">
        <v>1</v>
      </c>
    </row>
    <row r="28" spans="2:47" s="1" customFormat="1" ht="9" customHeight="1" x14ac:dyDescent="0.15"/>
    <row r="29" spans="2:47" s="1" customFormat="1" ht="19.2" customHeight="1" x14ac:dyDescent="0.15">
      <c r="B29" s="83" t="s">
        <v>1213</v>
      </c>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row>
    <row r="30" spans="2:47" s="1" customFormat="1" ht="7.95" customHeight="1" x14ac:dyDescent="0.15"/>
    <row r="31" spans="2:47" s="1" customFormat="1" ht="13.35" customHeight="1" x14ac:dyDescent="0.15">
      <c r="B31" s="77" t="s">
        <v>1102</v>
      </c>
      <c r="C31" s="77"/>
      <c r="D31" s="77"/>
      <c r="E31" s="77"/>
      <c r="F31" s="77"/>
      <c r="G31" s="77"/>
      <c r="H31" s="77"/>
      <c r="I31" s="77"/>
      <c r="J31" s="77"/>
      <c r="K31" s="77"/>
      <c r="L31" s="77" t="s">
        <v>1099</v>
      </c>
      <c r="M31" s="77"/>
      <c r="N31" s="77"/>
      <c r="O31" s="77"/>
      <c r="P31" s="77"/>
      <c r="Q31" s="77"/>
      <c r="R31" s="77"/>
      <c r="S31" s="77"/>
      <c r="T31" s="77"/>
      <c r="U31" s="77"/>
      <c r="V31" s="77"/>
      <c r="W31" s="77"/>
      <c r="X31" s="77" t="s">
        <v>1100</v>
      </c>
      <c r="Y31" s="77"/>
      <c r="Z31" s="77"/>
      <c r="AA31" s="77"/>
      <c r="AB31" s="77"/>
      <c r="AC31" s="77"/>
      <c r="AD31" s="77"/>
      <c r="AE31" s="77"/>
      <c r="AF31" s="77"/>
      <c r="AG31" s="77"/>
      <c r="AH31" s="77"/>
      <c r="AI31" s="77" t="s">
        <v>1101</v>
      </c>
      <c r="AJ31" s="77"/>
      <c r="AK31" s="77"/>
      <c r="AL31" s="77"/>
      <c r="AM31" s="77"/>
      <c r="AN31" s="77"/>
      <c r="AO31" s="77"/>
      <c r="AP31" s="77"/>
      <c r="AQ31" s="77"/>
      <c r="AR31" s="77" t="s">
        <v>1100</v>
      </c>
      <c r="AS31" s="77"/>
    </row>
    <row r="32" spans="2:47" s="1" customFormat="1" ht="10.65" customHeight="1" x14ac:dyDescent="0.15">
      <c r="B32" s="91" t="s">
        <v>1103</v>
      </c>
      <c r="C32" s="91"/>
      <c r="D32" s="91"/>
      <c r="E32" s="91"/>
      <c r="F32" s="91"/>
      <c r="G32" s="91"/>
      <c r="H32" s="91"/>
      <c r="I32" s="91"/>
      <c r="J32" s="91"/>
      <c r="K32" s="91"/>
      <c r="L32" s="104">
        <v>68406717.159999996</v>
      </c>
      <c r="M32" s="104"/>
      <c r="N32" s="104"/>
      <c r="O32" s="104"/>
      <c r="P32" s="104"/>
      <c r="Q32" s="104"/>
      <c r="R32" s="104"/>
      <c r="S32" s="104"/>
      <c r="T32" s="104"/>
      <c r="U32" s="104"/>
      <c r="V32" s="104"/>
      <c r="W32" s="104"/>
      <c r="X32" s="94">
        <v>3.0056722770522602E-2</v>
      </c>
      <c r="Y32" s="94"/>
      <c r="Z32" s="94"/>
      <c r="AA32" s="94"/>
      <c r="AB32" s="94"/>
      <c r="AC32" s="94"/>
      <c r="AD32" s="94"/>
      <c r="AE32" s="94"/>
      <c r="AF32" s="94"/>
      <c r="AG32" s="94"/>
      <c r="AH32" s="94"/>
      <c r="AI32" s="93">
        <v>524</v>
      </c>
      <c r="AJ32" s="93"/>
      <c r="AK32" s="93"/>
      <c r="AL32" s="93"/>
      <c r="AM32" s="93"/>
      <c r="AN32" s="93"/>
      <c r="AO32" s="93"/>
      <c r="AP32" s="93"/>
      <c r="AQ32" s="93"/>
      <c r="AR32" s="94">
        <v>1.6369884411121499E-2</v>
      </c>
      <c r="AS32" s="94"/>
    </row>
    <row r="33" spans="2:45" s="1" customFormat="1" ht="10.65" customHeight="1" x14ac:dyDescent="0.15">
      <c r="B33" s="91" t="s">
        <v>1104</v>
      </c>
      <c r="C33" s="91"/>
      <c r="D33" s="91"/>
      <c r="E33" s="91"/>
      <c r="F33" s="91"/>
      <c r="G33" s="91"/>
      <c r="H33" s="91"/>
      <c r="I33" s="91"/>
      <c r="J33" s="91"/>
      <c r="K33" s="91"/>
      <c r="L33" s="104">
        <v>191709027.13999999</v>
      </c>
      <c r="M33" s="104"/>
      <c r="N33" s="104"/>
      <c r="O33" s="104"/>
      <c r="P33" s="104"/>
      <c r="Q33" s="104"/>
      <c r="R33" s="104"/>
      <c r="S33" s="104"/>
      <c r="T33" s="104"/>
      <c r="U33" s="104"/>
      <c r="V33" s="104"/>
      <c r="W33" s="104"/>
      <c r="X33" s="94">
        <v>8.4233615068476195E-2</v>
      </c>
      <c r="Y33" s="94"/>
      <c r="Z33" s="94"/>
      <c r="AA33" s="94"/>
      <c r="AB33" s="94"/>
      <c r="AC33" s="94"/>
      <c r="AD33" s="94"/>
      <c r="AE33" s="94"/>
      <c r="AF33" s="94"/>
      <c r="AG33" s="94"/>
      <c r="AH33" s="94"/>
      <c r="AI33" s="93">
        <v>1430</v>
      </c>
      <c r="AJ33" s="93"/>
      <c r="AK33" s="93"/>
      <c r="AL33" s="93"/>
      <c r="AM33" s="93"/>
      <c r="AN33" s="93"/>
      <c r="AO33" s="93"/>
      <c r="AP33" s="93"/>
      <c r="AQ33" s="93"/>
      <c r="AR33" s="94">
        <v>4.4673539518900303E-2</v>
      </c>
      <c r="AS33" s="94"/>
    </row>
    <row r="34" spans="2:45" s="1" customFormat="1" ht="10.65" customHeight="1" x14ac:dyDescent="0.15">
      <c r="B34" s="91" t="s">
        <v>1105</v>
      </c>
      <c r="C34" s="91"/>
      <c r="D34" s="91"/>
      <c r="E34" s="91"/>
      <c r="F34" s="91"/>
      <c r="G34" s="91"/>
      <c r="H34" s="91"/>
      <c r="I34" s="91"/>
      <c r="J34" s="91"/>
      <c r="K34" s="91"/>
      <c r="L34" s="104">
        <v>219702799.81999999</v>
      </c>
      <c r="M34" s="104"/>
      <c r="N34" s="104"/>
      <c r="O34" s="104"/>
      <c r="P34" s="104"/>
      <c r="Q34" s="104"/>
      <c r="R34" s="104"/>
      <c r="S34" s="104"/>
      <c r="T34" s="104"/>
      <c r="U34" s="104"/>
      <c r="V34" s="104"/>
      <c r="W34" s="104"/>
      <c r="X34" s="94">
        <v>9.6533592317432707E-2</v>
      </c>
      <c r="Y34" s="94"/>
      <c r="Z34" s="94"/>
      <c r="AA34" s="94"/>
      <c r="AB34" s="94"/>
      <c r="AC34" s="94"/>
      <c r="AD34" s="94"/>
      <c r="AE34" s="94"/>
      <c r="AF34" s="94"/>
      <c r="AG34" s="94"/>
      <c r="AH34" s="94"/>
      <c r="AI34" s="93">
        <v>1708</v>
      </c>
      <c r="AJ34" s="93"/>
      <c r="AK34" s="93"/>
      <c r="AL34" s="93"/>
      <c r="AM34" s="93"/>
      <c r="AN34" s="93"/>
      <c r="AO34" s="93"/>
      <c r="AP34" s="93"/>
      <c r="AQ34" s="93"/>
      <c r="AR34" s="94">
        <v>5.3358325523273999E-2</v>
      </c>
      <c r="AS34" s="94"/>
    </row>
    <row r="35" spans="2:45" s="1" customFormat="1" ht="10.65" customHeight="1" x14ac:dyDescent="0.15">
      <c r="B35" s="91" t="s">
        <v>1106</v>
      </c>
      <c r="C35" s="91"/>
      <c r="D35" s="91"/>
      <c r="E35" s="91"/>
      <c r="F35" s="91"/>
      <c r="G35" s="91"/>
      <c r="H35" s="91"/>
      <c r="I35" s="91"/>
      <c r="J35" s="91"/>
      <c r="K35" s="91"/>
      <c r="L35" s="104">
        <v>390080970.75</v>
      </c>
      <c r="M35" s="104"/>
      <c r="N35" s="104"/>
      <c r="O35" s="104"/>
      <c r="P35" s="104"/>
      <c r="Q35" s="104"/>
      <c r="R35" s="104"/>
      <c r="S35" s="104"/>
      <c r="T35" s="104"/>
      <c r="U35" s="104"/>
      <c r="V35" s="104"/>
      <c r="W35" s="104"/>
      <c r="X35" s="94">
        <v>0.171394799847885</v>
      </c>
      <c r="Y35" s="94"/>
      <c r="Z35" s="94"/>
      <c r="AA35" s="94"/>
      <c r="AB35" s="94"/>
      <c r="AC35" s="94"/>
      <c r="AD35" s="94"/>
      <c r="AE35" s="94"/>
      <c r="AF35" s="94"/>
      <c r="AG35" s="94"/>
      <c r="AH35" s="94"/>
      <c r="AI35" s="93">
        <v>3561</v>
      </c>
      <c r="AJ35" s="93"/>
      <c r="AK35" s="93"/>
      <c r="AL35" s="93"/>
      <c r="AM35" s="93"/>
      <c r="AN35" s="93"/>
      <c r="AO35" s="93"/>
      <c r="AP35" s="93"/>
      <c r="AQ35" s="93"/>
      <c r="AR35" s="94">
        <v>0.11124648547329</v>
      </c>
      <c r="AS35" s="94"/>
    </row>
    <row r="36" spans="2:45" s="1" customFormat="1" ht="10.65" customHeight="1" x14ac:dyDescent="0.15">
      <c r="B36" s="91" t="s">
        <v>1107</v>
      </c>
      <c r="C36" s="91"/>
      <c r="D36" s="91"/>
      <c r="E36" s="91"/>
      <c r="F36" s="91"/>
      <c r="G36" s="91"/>
      <c r="H36" s="91"/>
      <c r="I36" s="91"/>
      <c r="J36" s="91"/>
      <c r="K36" s="91"/>
      <c r="L36" s="104">
        <v>375588268.43000001</v>
      </c>
      <c r="M36" s="104"/>
      <c r="N36" s="104"/>
      <c r="O36" s="104"/>
      <c r="P36" s="104"/>
      <c r="Q36" s="104"/>
      <c r="R36" s="104"/>
      <c r="S36" s="104"/>
      <c r="T36" s="104"/>
      <c r="U36" s="104"/>
      <c r="V36" s="104"/>
      <c r="W36" s="104"/>
      <c r="X36" s="94">
        <v>0.16502695829792299</v>
      </c>
      <c r="Y36" s="94"/>
      <c r="Z36" s="94"/>
      <c r="AA36" s="94"/>
      <c r="AB36" s="94"/>
      <c r="AC36" s="94"/>
      <c r="AD36" s="94"/>
      <c r="AE36" s="94"/>
      <c r="AF36" s="94"/>
      <c r="AG36" s="94"/>
      <c r="AH36" s="94"/>
      <c r="AI36" s="93">
        <v>4056</v>
      </c>
      <c r="AJ36" s="93"/>
      <c r="AK36" s="93"/>
      <c r="AL36" s="93"/>
      <c r="AM36" s="93"/>
      <c r="AN36" s="93"/>
      <c r="AO36" s="93"/>
      <c r="AP36" s="93"/>
      <c r="AQ36" s="93"/>
      <c r="AR36" s="94">
        <v>0.126710402999063</v>
      </c>
      <c r="AS36" s="94"/>
    </row>
    <row r="37" spans="2:45" s="1" customFormat="1" ht="10.65" customHeight="1" x14ac:dyDescent="0.15">
      <c r="B37" s="91" t="s">
        <v>1108</v>
      </c>
      <c r="C37" s="91"/>
      <c r="D37" s="91"/>
      <c r="E37" s="91"/>
      <c r="F37" s="91"/>
      <c r="G37" s="91"/>
      <c r="H37" s="91"/>
      <c r="I37" s="91"/>
      <c r="J37" s="91"/>
      <c r="K37" s="91"/>
      <c r="L37" s="104">
        <v>148717701.00999999</v>
      </c>
      <c r="M37" s="104"/>
      <c r="N37" s="104"/>
      <c r="O37" s="104"/>
      <c r="P37" s="104"/>
      <c r="Q37" s="104"/>
      <c r="R37" s="104"/>
      <c r="S37" s="104"/>
      <c r="T37" s="104"/>
      <c r="U37" s="104"/>
      <c r="V37" s="104"/>
      <c r="W37" s="104"/>
      <c r="X37" s="94">
        <v>6.5343973456174001E-2</v>
      </c>
      <c r="Y37" s="94"/>
      <c r="Z37" s="94"/>
      <c r="AA37" s="94"/>
      <c r="AB37" s="94"/>
      <c r="AC37" s="94"/>
      <c r="AD37" s="94"/>
      <c r="AE37" s="94"/>
      <c r="AF37" s="94"/>
      <c r="AG37" s="94"/>
      <c r="AH37" s="94"/>
      <c r="AI37" s="93">
        <v>1839</v>
      </c>
      <c r="AJ37" s="93"/>
      <c r="AK37" s="93"/>
      <c r="AL37" s="93"/>
      <c r="AM37" s="93"/>
      <c r="AN37" s="93"/>
      <c r="AO37" s="93"/>
      <c r="AP37" s="93"/>
      <c r="AQ37" s="93"/>
      <c r="AR37" s="94">
        <v>5.7450796626054401E-2</v>
      </c>
      <c r="AS37" s="94"/>
    </row>
    <row r="38" spans="2:45" s="1" customFormat="1" ht="10.65" customHeight="1" x14ac:dyDescent="0.15">
      <c r="B38" s="91" t="s">
        <v>1109</v>
      </c>
      <c r="C38" s="91"/>
      <c r="D38" s="91"/>
      <c r="E38" s="91"/>
      <c r="F38" s="91"/>
      <c r="G38" s="91"/>
      <c r="H38" s="91"/>
      <c r="I38" s="91"/>
      <c r="J38" s="91"/>
      <c r="K38" s="91"/>
      <c r="L38" s="104">
        <v>163191222.49000001</v>
      </c>
      <c r="M38" s="104"/>
      <c r="N38" s="104"/>
      <c r="O38" s="104"/>
      <c r="P38" s="104"/>
      <c r="Q38" s="104"/>
      <c r="R38" s="104"/>
      <c r="S38" s="104"/>
      <c r="T38" s="104"/>
      <c r="U38" s="104"/>
      <c r="V38" s="104"/>
      <c r="W38" s="104"/>
      <c r="X38" s="94">
        <v>7.1703387278358399E-2</v>
      </c>
      <c r="Y38" s="94"/>
      <c r="Z38" s="94"/>
      <c r="AA38" s="94"/>
      <c r="AB38" s="94"/>
      <c r="AC38" s="94"/>
      <c r="AD38" s="94"/>
      <c r="AE38" s="94"/>
      <c r="AF38" s="94"/>
      <c r="AG38" s="94"/>
      <c r="AH38" s="94"/>
      <c r="AI38" s="93">
        <v>2604</v>
      </c>
      <c r="AJ38" s="93"/>
      <c r="AK38" s="93"/>
      <c r="AL38" s="93"/>
      <c r="AM38" s="93"/>
      <c r="AN38" s="93"/>
      <c r="AO38" s="93"/>
      <c r="AP38" s="93"/>
      <c r="AQ38" s="93"/>
      <c r="AR38" s="94">
        <v>8.1349578256794799E-2</v>
      </c>
      <c r="AS38" s="94"/>
    </row>
    <row r="39" spans="2:45" s="1" customFormat="1" ht="10.65" customHeight="1" x14ac:dyDescent="0.15">
      <c r="B39" s="91" t="s">
        <v>1110</v>
      </c>
      <c r="C39" s="91"/>
      <c r="D39" s="91"/>
      <c r="E39" s="91"/>
      <c r="F39" s="91"/>
      <c r="G39" s="91"/>
      <c r="H39" s="91"/>
      <c r="I39" s="91"/>
      <c r="J39" s="91"/>
      <c r="K39" s="91"/>
      <c r="L39" s="104">
        <v>125115216.17</v>
      </c>
      <c r="M39" s="104"/>
      <c r="N39" s="104"/>
      <c r="O39" s="104"/>
      <c r="P39" s="104"/>
      <c r="Q39" s="104"/>
      <c r="R39" s="104"/>
      <c r="S39" s="104"/>
      <c r="T39" s="104"/>
      <c r="U39" s="104"/>
      <c r="V39" s="104"/>
      <c r="W39" s="104"/>
      <c r="X39" s="94">
        <v>5.4973451773748301E-2</v>
      </c>
      <c r="Y39" s="94"/>
      <c r="Z39" s="94"/>
      <c r="AA39" s="94"/>
      <c r="AB39" s="94"/>
      <c r="AC39" s="94"/>
      <c r="AD39" s="94"/>
      <c r="AE39" s="94"/>
      <c r="AF39" s="94"/>
      <c r="AG39" s="94"/>
      <c r="AH39" s="94"/>
      <c r="AI39" s="93">
        <v>2088</v>
      </c>
      <c r="AJ39" s="93"/>
      <c r="AK39" s="93"/>
      <c r="AL39" s="93"/>
      <c r="AM39" s="93"/>
      <c r="AN39" s="93"/>
      <c r="AO39" s="93"/>
      <c r="AP39" s="93"/>
      <c r="AQ39" s="93"/>
      <c r="AR39" s="94">
        <v>6.5229615745079697E-2</v>
      </c>
      <c r="AS39" s="94"/>
    </row>
    <row r="40" spans="2:45" s="1" customFormat="1" ht="10.65" customHeight="1" x14ac:dyDescent="0.15">
      <c r="B40" s="91" t="s">
        <v>1111</v>
      </c>
      <c r="C40" s="91"/>
      <c r="D40" s="91"/>
      <c r="E40" s="91"/>
      <c r="F40" s="91"/>
      <c r="G40" s="91"/>
      <c r="H40" s="91"/>
      <c r="I40" s="91"/>
      <c r="J40" s="91"/>
      <c r="K40" s="91"/>
      <c r="L40" s="104">
        <v>150725298.03</v>
      </c>
      <c r="M40" s="104"/>
      <c r="N40" s="104"/>
      <c r="O40" s="104"/>
      <c r="P40" s="104"/>
      <c r="Q40" s="104"/>
      <c r="R40" s="104"/>
      <c r="S40" s="104"/>
      <c r="T40" s="104"/>
      <c r="U40" s="104"/>
      <c r="V40" s="104"/>
      <c r="W40" s="104"/>
      <c r="X40" s="94">
        <v>6.6226076699396896E-2</v>
      </c>
      <c r="Y40" s="94"/>
      <c r="Z40" s="94"/>
      <c r="AA40" s="94"/>
      <c r="AB40" s="94"/>
      <c r="AC40" s="94"/>
      <c r="AD40" s="94"/>
      <c r="AE40" s="94"/>
      <c r="AF40" s="94"/>
      <c r="AG40" s="94"/>
      <c r="AH40" s="94"/>
      <c r="AI40" s="93">
        <v>3164</v>
      </c>
      <c r="AJ40" s="93"/>
      <c r="AK40" s="93"/>
      <c r="AL40" s="93"/>
      <c r="AM40" s="93"/>
      <c r="AN40" s="93"/>
      <c r="AO40" s="93"/>
      <c r="AP40" s="93"/>
      <c r="AQ40" s="93"/>
      <c r="AR40" s="94">
        <v>9.8844111215245195E-2</v>
      </c>
      <c r="AS40" s="94"/>
    </row>
    <row r="41" spans="2:45" s="1" customFormat="1" ht="10.65" customHeight="1" x14ac:dyDescent="0.15">
      <c r="B41" s="91" t="s">
        <v>1112</v>
      </c>
      <c r="C41" s="91"/>
      <c r="D41" s="91"/>
      <c r="E41" s="91"/>
      <c r="F41" s="91"/>
      <c r="G41" s="91"/>
      <c r="H41" s="91"/>
      <c r="I41" s="91"/>
      <c r="J41" s="91"/>
      <c r="K41" s="91"/>
      <c r="L41" s="104">
        <v>247056405.24000099</v>
      </c>
      <c r="M41" s="104"/>
      <c r="N41" s="104"/>
      <c r="O41" s="104"/>
      <c r="P41" s="104"/>
      <c r="Q41" s="104"/>
      <c r="R41" s="104"/>
      <c r="S41" s="104"/>
      <c r="T41" s="104"/>
      <c r="U41" s="104"/>
      <c r="V41" s="104"/>
      <c r="W41" s="104"/>
      <c r="X41" s="94">
        <v>0.108552291196963</v>
      </c>
      <c r="Y41" s="94"/>
      <c r="Z41" s="94"/>
      <c r="AA41" s="94"/>
      <c r="AB41" s="94"/>
      <c r="AC41" s="94"/>
      <c r="AD41" s="94"/>
      <c r="AE41" s="94"/>
      <c r="AF41" s="94"/>
      <c r="AG41" s="94"/>
      <c r="AH41" s="94"/>
      <c r="AI41" s="93">
        <v>6503</v>
      </c>
      <c r="AJ41" s="93"/>
      <c r="AK41" s="93"/>
      <c r="AL41" s="93"/>
      <c r="AM41" s="93"/>
      <c r="AN41" s="93"/>
      <c r="AO41" s="93"/>
      <c r="AP41" s="93"/>
      <c r="AQ41" s="93"/>
      <c r="AR41" s="94">
        <v>0.203155263980006</v>
      </c>
      <c r="AS41" s="94"/>
    </row>
    <row r="42" spans="2:45" s="1" customFormat="1" ht="10.65" customHeight="1" x14ac:dyDescent="0.15">
      <c r="B42" s="91" t="s">
        <v>1113</v>
      </c>
      <c r="C42" s="91"/>
      <c r="D42" s="91"/>
      <c r="E42" s="91"/>
      <c r="F42" s="91"/>
      <c r="G42" s="91"/>
      <c r="H42" s="91"/>
      <c r="I42" s="91"/>
      <c r="J42" s="91"/>
      <c r="K42" s="91"/>
      <c r="L42" s="104">
        <v>165945047.81</v>
      </c>
      <c r="M42" s="104"/>
      <c r="N42" s="104"/>
      <c r="O42" s="104"/>
      <c r="P42" s="104"/>
      <c r="Q42" s="104"/>
      <c r="R42" s="104"/>
      <c r="S42" s="104"/>
      <c r="T42" s="104"/>
      <c r="U42" s="104"/>
      <c r="V42" s="104"/>
      <c r="W42" s="104"/>
      <c r="X42" s="94">
        <v>7.2913370268889499E-2</v>
      </c>
      <c r="Y42" s="94"/>
      <c r="Z42" s="94"/>
      <c r="AA42" s="94"/>
      <c r="AB42" s="94"/>
      <c r="AC42" s="94"/>
      <c r="AD42" s="94"/>
      <c r="AE42" s="94"/>
      <c r="AF42" s="94"/>
      <c r="AG42" s="94"/>
      <c r="AH42" s="94"/>
      <c r="AI42" s="93">
        <v>3633</v>
      </c>
      <c r="AJ42" s="93"/>
      <c r="AK42" s="93"/>
      <c r="AL42" s="93"/>
      <c r="AM42" s="93"/>
      <c r="AN42" s="93"/>
      <c r="AO42" s="93"/>
      <c r="AP42" s="93"/>
      <c r="AQ42" s="93"/>
      <c r="AR42" s="94">
        <v>0.113495782567948</v>
      </c>
      <c r="AS42" s="94"/>
    </row>
    <row r="43" spans="2:45" s="1" customFormat="1" ht="10.65" customHeight="1" x14ac:dyDescent="0.15">
      <c r="B43" s="91" t="s">
        <v>1114</v>
      </c>
      <c r="C43" s="91"/>
      <c r="D43" s="91"/>
      <c r="E43" s="91"/>
      <c r="F43" s="91"/>
      <c r="G43" s="91"/>
      <c r="H43" s="91"/>
      <c r="I43" s="91"/>
      <c r="J43" s="91"/>
      <c r="K43" s="91"/>
      <c r="L43" s="104">
        <v>16328202.83</v>
      </c>
      <c r="M43" s="104"/>
      <c r="N43" s="104"/>
      <c r="O43" s="104"/>
      <c r="P43" s="104"/>
      <c r="Q43" s="104"/>
      <c r="R43" s="104"/>
      <c r="S43" s="104"/>
      <c r="T43" s="104"/>
      <c r="U43" s="104"/>
      <c r="V43" s="104"/>
      <c r="W43" s="104"/>
      <c r="X43" s="94">
        <v>7.1743285773278598E-3</v>
      </c>
      <c r="Y43" s="94"/>
      <c r="Z43" s="94"/>
      <c r="AA43" s="94"/>
      <c r="AB43" s="94"/>
      <c r="AC43" s="94"/>
      <c r="AD43" s="94"/>
      <c r="AE43" s="94"/>
      <c r="AF43" s="94"/>
      <c r="AG43" s="94"/>
      <c r="AH43" s="94"/>
      <c r="AI43" s="93">
        <v>402</v>
      </c>
      <c r="AJ43" s="93"/>
      <c r="AK43" s="93"/>
      <c r="AL43" s="93"/>
      <c r="AM43" s="93"/>
      <c r="AN43" s="93"/>
      <c r="AO43" s="93"/>
      <c r="AP43" s="93"/>
      <c r="AQ43" s="93"/>
      <c r="AR43" s="94">
        <v>1.2558575445173401E-2</v>
      </c>
      <c r="AS43" s="94"/>
    </row>
    <row r="44" spans="2:45" s="1" customFormat="1" ht="10.65" customHeight="1" x14ac:dyDescent="0.15">
      <c r="B44" s="91" t="s">
        <v>1115</v>
      </c>
      <c r="C44" s="91"/>
      <c r="D44" s="91"/>
      <c r="E44" s="91"/>
      <c r="F44" s="91"/>
      <c r="G44" s="91"/>
      <c r="H44" s="91"/>
      <c r="I44" s="91"/>
      <c r="J44" s="91"/>
      <c r="K44" s="91"/>
      <c r="L44" s="104">
        <v>2202449.04</v>
      </c>
      <c r="M44" s="104"/>
      <c r="N44" s="104"/>
      <c r="O44" s="104"/>
      <c r="P44" s="104"/>
      <c r="Q44" s="104"/>
      <c r="R44" s="104"/>
      <c r="S44" s="104"/>
      <c r="T44" s="104"/>
      <c r="U44" s="104"/>
      <c r="V44" s="104"/>
      <c r="W44" s="104"/>
      <c r="X44" s="94">
        <v>9.6771783473615302E-4</v>
      </c>
      <c r="Y44" s="94"/>
      <c r="Z44" s="94"/>
      <c r="AA44" s="94"/>
      <c r="AB44" s="94"/>
      <c r="AC44" s="94"/>
      <c r="AD44" s="94"/>
      <c r="AE44" s="94"/>
      <c r="AF44" s="94"/>
      <c r="AG44" s="94"/>
      <c r="AH44" s="94"/>
      <c r="AI44" s="93">
        <v>79</v>
      </c>
      <c r="AJ44" s="93"/>
      <c r="AK44" s="93"/>
      <c r="AL44" s="93"/>
      <c r="AM44" s="93"/>
      <c r="AN44" s="93"/>
      <c r="AO44" s="93"/>
      <c r="AP44" s="93"/>
      <c r="AQ44" s="93"/>
      <c r="AR44" s="94">
        <v>2.46797875663855E-3</v>
      </c>
      <c r="AS44" s="94"/>
    </row>
    <row r="45" spans="2:45" s="1" customFormat="1" ht="10.65" customHeight="1" x14ac:dyDescent="0.15">
      <c r="B45" s="91" t="s">
        <v>1116</v>
      </c>
      <c r="C45" s="91"/>
      <c r="D45" s="91"/>
      <c r="E45" s="91"/>
      <c r="F45" s="91"/>
      <c r="G45" s="91"/>
      <c r="H45" s="91"/>
      <c r="I45" s="91"/>
      <c r="J45" s="91"/>
      <c r="K45" s="91"/>
      <c r="L45" s="104">
        <v>703867.34</v>
      </c>
      <c r="M45" s="104"/>
      <c r="N45" s="104"/>
      <c r="O45" s="104"/>
      <c r="P45" s="104"/>
      <c r="Q45" s="104"/>
      <c r="R45" s="104"/>
      <c r="S45" s="104"/>
      <c r="T45" s="104"/>
      <c r="U45" s="104"/>
      <c r="V45" s="104"/>
      <c r="W45" s="104"/>
      <c r="X45" s="94">
        <v>3.0926707761932802E-4</v>
      </c>
      <c r="Y45" s="94"/>
      <c r="Z45" s="94"/>
      <c r="AA45" s="94"/>
      <c r="AB45" s="94"/>
      <c r="AC45" s="94"/>
      <c r="AD45" s="94"/>
      <c r="AE45" s="94"/>
      <c r="AF45" s="94"/>
      <c r="AG45" s="94"/>
      <c r="AH45" s="94"/>
      <c r="AI45" s="93">
        <v>37</v>
      </c>
      <c r="AJ45" s="93"/>
      <c r="AK45" s="93"/>
      <c r="AL45" s="93"/>
      <c r="AM45" s="93"/>
      <c r="AN45" s="93"/>
      <c r="AO45" s="93"/>
      <c r="AP45" s="93"/>
      <c r="AQ45" s="93"/>
      <c r="AR45" s="94">
        <v>1.15588878475476E-3</v>
      </c>
      <c r="AS45" s="94"/>
    </row>
    <row r="46" spans="2:45" s="1" customFormat="1" ht="10.65" customHeight="1" x14ac:dyDescent="0.15">
      <c r="B46" s="91" t="s">
        <v>1117</v>
      </c>
      <c r="C46" s="91"/>
      <c r="D46" s="91"/>
      <c r="E46" s="91"/>
      <c r="F46" s="91"/>
      <c r="G46" s="91"/>
      <c r="H46" s="91"/>
      <c r="I46" s="91"/>
      <c r="J46" s="91"/>
      <c r="K46" s="91"/>
      <c r="L46" s="104">
        <v>1492870.81</v>
      </c>
      <c r="M46" s="104"/>
      <c r="N46" s="104"/>
      <c r="O46" s="104"/>
      <c r="P46" s="104"/>
      <c r="Q46" s="104"/>
      <c r="R46" s="104"/>
      <c r="S46" s="104"/>
      <c r="T46" s="104"/>
      <c r="U46" s="104"/>
      <c r="V46" s="104"/>
      <c r="W46" s="104"/>
      <c r="X46" s="94">
        <v>6.55941491292805E-4</v>
      </c>
      <c r="Y46" s="94"/>
      <c r="Z46" s="94"/>
      <c r="AA46" s="94"/>
      <c r="AB46" s="94"/>
      <c r="AC46" s="94"/>
      <c r="AD46" s="94"/>
      <c r="AE46" s="94"/>
      <c r="AF46" s="94"/>
      <c r="AG46" s="94"/>
      <c r="AH46" s="94"/>
      <c r="AI46" s="93">
        <v>81</v>
      </c>
      <c r="AJ46" s="93"/>
      <c r="AK46" s="93"/>
      <c r="AL46" s="93"/>
      <c r="AM46" s="93"/>
      <c r="AN46" s="93"/>
      <c r="AO46" s="93"/>
      <c r="AP46" s="93"/>
      <c r="AQ46" s="93"/>
      <c r="AR46" s="94">
        <v>2.53045923149016E-3</v>
      </c>
      <c r="AS46" s="94"/>
    </row>
    <row r="47" spans="2:45" s="1" customFormat="1" ht="10.65" customHeight="1" x14ac:dyDescent="0.15">
      <c r="B47" s="91" t="s">
        <v>1118</v>
      </c>
      <c r="C47" s="91"/>
      <c r="D47" s="91"/>
      <c r="E47" s="91"/>
      <c r="F47" s="91"/>
      <c r="G47" s="91"/>
      <c r="H47" s="91"/>
      <c r="I47" s="91"/>
      <c r="J47" s="91"/>
      <c r="K47" s="91"/>
      <c r="L47" s="104">
        <v>4201848.3600000003</v>
      </c>
      <c r="M47" s="104"/>
      <c r="N47" s="104"/>
      <c r="O47" s="104"/>
      <c r="P47" s="104"/>
      <c r="Q47" s="104"/>
      <c r="R47" s="104"/>
      <c r="S47" s="104"/>
      <c r="T47" s="104"/>
      <c r="U47" s="104"/>
      <c r="V47" s="104"/>
      <c r="W47" s="104"/>
      <c r="X47" s="94">
        <v>1.846219151036E-3</v>
      </c>
      <c r="Y47" s="94"/>
      <c r="Z47" s="94"/>
      <c r="AA47" s="94"/>
      <c r="AB47" s="94"/>
      <c r="AC47" s="94"/>
      <c r="AD47" s="94"/>
      <c r="AE47" s="94"/>
      <c r="AF47" s="94"/>
      <c r="AG47" s="94"/>
      <c r="AH47" s="94"/>
      <c r="AI47" s="93">
        <v>138</v>
      </c>
      <c r="AJ47" s="93"/>
      <c r="AK47" s="93"/>
      <c r="AL47" s="93"/>
      <c r="AM47" s="93"/>
      <c r="AN47" s="93"/>
      <c r="AO47" s="93"/>
      <c r="AP47" s="93"/>
      <c r="AQ47" s="93"/>
      <c r="AR47" s="94">
        <v>4.3111527647610101E-3</v>
      </c>
      <c r="AS47" s="94"/>
    </row>
    <row r="48" spans="2:45" s="1" customFormat="1" ht="10.65" customHeight="1" x14ac:dyDescent="0.15">
      <c r="B48" s="91" t="s">
        <v>1119</v>
      </c>
      <c r="C48" s="91"/>
      <c r="D48" s="91"/>
      <c r="E48" s="91"/>
      <c r="F48" s="91"/>
      <c r="G48" s="91"/>
      <c r="H48" s="91"/>
      <c r="I48" s="91"/>
      <c r="J48" s="91"/>
      <c r="K48" s="91"/>
      <c r="L48" s="104">
        <v>2456652.2200000002</v>
      </c>
      <c r="M48" s="104"/>
      <c r="N48" s="104"/>
      <c r="O48" s="104"/>
      <c r="P48" s="104"/>
      <c r="Q48" s="104"/>
      <c r="R48" s="104"/>
      <c r="S48" s="104"/>
      <c r="T48" s="104"/>
      <c r="U48" s="104"/>
      <c r="V48" s="104"/>
      <c r="W48" s="104"/>
      <c r="X48" s="94">
        <v>1.07941029456834E-3</v>
      </c>
      <c r="Y48" s="94"/>
      <c r="Z48" s="94"/>
      <c r="AA48" s="94"/>
      <c r="AB48" s="94"/>
      <c r="AC48" s="94"/>
      <c r="AD48" s="94"/>
      <c r="AE48" s="94"/>
      <c r="AF48" s="94"/>
      <c r="AG48" s="94"/>
      <c r="AH48" s="94"/>
      <c r="AI48" s="93">
        <v>91</v>
      </c>
      <c r="AJ48" s="93"/>
      <c r="AK48" s="93"/>
      <c r="AL48" s="93"/>
      <c r="AM48" s="93"/>
      <c r="AN48" s="93"/>
      <c r="AO48" s="93"/>
      <c r="AP48" s="93"/>
      <c r="AQ48" s="93"/>
      <c r="AR48" s="94">
        <v>2.8428616057482002E-3</v>
      </c>
      <c r="AS48" s="94"/>
    </row>
    <row r="49" spans="2:47" s="1" customFormat="1" ht="10.65" customHeight="1" x14ac:dyDescent="0.15">
      <c r="B49" s="91" t="s">
        <v>1120</v>
      </c>
      <c r="C49" s="91"/>
      <c r="D49" s="91"/>
      <c r="E49" s="91"/>
      <c r="F49" s="91"/>
      <c r="G49" s="91"/>
      <c r="H49" s="91"/>
      <c r="I49" s="91"/>
      <c r="J49" s="91"/>
      <c r="K49" s="91"/>
      <c r="L49" s="104">
        <v>537400.14</v>
      </c>
      <c r="M49" s="104"/>
      <c r="N49" s="104"/>
      <c r="O49" s="104"/>
      <c r="P49" s="104"/>
      <c r="Q49" s="104"/>
      <c r="R49" s="104"/>
      <c r="S49" s="104"/>
      <c r="T49" s="104"/>
      <c r="U49" s="104"/>
      <c r="V49" s="104"/>
      <c r="W49" s="104"/>
      <c r="X49" s="94">
        <v>2.36124282751943E-4</v>
      </c>
      <c r="Y49" s="94"/>
      <c r="Z49" s="94"/>
      <c r="AA49" s="94"/>
      <c r="AB49" s="94"/>
      <c r="AC49" s="94"/>
      <c r="AD49" s="94"/>
      <c r="AE49" s="94"/>
      <c r="AF49" s="94"/>
      <c r="AG49" s="94"/>
      <c r="AH49" s="94"/>
      <c r="AI49" s="93">
        <v>17</v>
      </c>
      <c r="AJ49" s="93"/>
      <c r="AK49" s="93"/>
      <c r="AL49" s="93"/>
      <c r="AM49" s="93"/>
      <c r="AN49" s="93"/>
      <c r="AO49" s="93"/>
      <c r="AP49" s="93"/>
      <c r="AQ49" s="93"/>
      <c r="AR49" s="94">
        <v>5.3108403623867496E-4</v>
      </c>
      <c r="AS49" s="94"/>
    </row>
    <row r="50" spans="2:47" s="1" customFormat="1" ht="10.65" customHeight="1" x14ac:dyDescent="0.15">
      <c r="B50" s="91" t="s">
        <v>1121</v>
      </c>
      <c r="C50" s="91"/>
      <c r="D50" s="91"/>
      <c r="E50" s="91"/>
      <c r="F50" s="91"/>
      <c r="G50" s="91"/>
      <c r="H50" s="91"/>
      <c r="I50" s="91"/>
      <c r="J50" s="91"/>
      <c r="K50" s="91"/>
      <c r="L50" s="104">
        <v>145780.43</v>
      </c>
      <c r="M50" s="104"/>
      <c r="N50" s="104"/>
      <c r="O50" s="104"/>
      <c r="P50" s="104"/>
      <c r="Q50" s="104"/>
      <c r="R50" s="104"/>
      <c r="S50" s="104"/>
      <c r="T50" s="104"/>
      <c r="U50" s="104"/>
      <c r="V50" s="104"/>
      <c r="W50" s="104"/>
      <c r="X50" s="94">
        <v>6.4053387617315894E-5</v>
      </c>
      <c r="Y50" s="94"/>
      <c r="Z50" s="94"/>
      <c r="AA50" s="94"/>
      <c r="AB50" s="94"/>
      <c r="AC50" s="94"/>
      <c r="AD50" s="94"/>
      <c r="AE50" s="94"/>
      <c r="AF50" s="94"/>
      <c r="AG50" s="94"/>
      <c r="AH50" s="94"/>
      <c r="AI50" s="93">
        <v>4</v>
      </c>
      <c r="AJ50" s="93"/>
      <c r="AK50" s="93"/>
      <c r="AL50" s="93"/>
      <c r="AM50" s="93"/>
      <c r="AN50" s="93"/>
      <c r="AO50" s="93"/>
      <c r="AP50" s="93"/>
      <c r="AQ50" s="93"/>
      <c r="AR50" s="94">
        <v>1.24960949703218E-4</v>
      </c>
      <c r="AS50" s="94"/>
    </row>
    <row r="51" spans="2:47" s="1" customFormat="1" ht="10.65" customHeight="1" x14ac:dyDescent="0.15">
      <c r="B51" s="91" t="s">
        <v>1122</v>
      </c>
      <c r="C51" s="91"/>
      <c r="D51" s="91"/>
      <c r="E51" s="91"/>
      <c r="F51" s="91"/>
      <c r="G51" s="91"/>
      <c r="H51" s="91"/>
      <c r="I51" s="91"/>
      <c r="J51" s="91"/>
      <c r="K51" s="91"/>
      <c r="L51" s="104">
        <v>290335.71999999997</v>
      </c>
      <c r="M51" s="104"/>
      <c r="N51" s="104"/>
      <c r="O51" s="104"/>
      <c r="P51" s="104"/>
      <c r="Q51" s="104"/>
      <c r="R51" s="104"/>
      <c r="S51" s="104"/>
      <c r="T51" s="104"/>
      <c r="U51" s="104"/>
      <c r="V51" s="104"/>
      <c r="W51" s="104"/>
      <c r="X51" s="94">
        <v>1.2756847000871399E-4</v>
      </c>
      <c r="Y51" s="94"/>
      <c r="Z51" s="94"/>
      <c r="AA51" s="94"/>
      <c r="AB51" s="94"/>
      <c r="AC51" s="94"/>
      <c r="AD51" s="94"/>
      <c r="AE51" s="94"/>
      <c r="AF51" s="94"/>
      <c r="AG51" s="94"/>
      <c r="AH51" s="94"/>
      <c r="AI51" s="93">
        <v>13</v>
      </c>
      <c r="AJ51" s="93"/>
      <c r="AK51" s="93"/>
      <c r="AL51" s="93"/>
      <c r="AM51" s="93"/>
      <c r="AN51" s="93"/>
      <c r="AO51" s="93"/>
      <c r="AP51" s="93"/>
      <c r="AQ51" s="93"/>
      <c r="AR51" s="94">
        <v>4.0612308653545799E-4</v>
      </c>
      <c r="AS51" s="94"/>
    </row>
    <row r="52" spans="2:47" s="1" customFormat="1" ht="10.65" customHeight="1" x14ac:dyDescent="0.15">
      <c r="B52" s="91" t="s">
        <v>1123</v>
      </c>
      <c r="C52" s="91"/>
      <c r="D52" s="91"/>
      <c r="E52" s="91"/>
      <c r="F52" s="91"/>
      <c r="G52" s="91"/>
      <c r="H52" s="91"/>
      <c r="I52" s="91"/>
      <c r="J52" s="91"/>
      <c r="K52" s="91"/>
      <c r="L52" s="104">
        <v>921837.96</v>
      </c>
      <c r="M52" s="104"/>
      <c r="N52" s="104"/>
      <c r="O52" s="104"/>
      <c r="P52" s="104"/>
      <c r="Q52" s="104"/>
      <c r="R52" s="104"/>
      <c r="S52" s="104"/>
      <c r="T52" s="104"/>
      <c r="U52" s="104"/>
      <c r="V52" s="104"/>
      <c r="W52" s="104"/>
      <c r="X52" s="94">
        <v>4.0503958022510797E-4</v>
      </c>
      <c r="Y52" s="94"/>
      <c r="Z52" s="94"/>
      <c r="AA52" s="94"/>
      <c r="AB52" s="94"/>
      <c r="AC52" s="94"/>
      <c r="AD52" s="94"/>
      <c r="AE52" s="94"/>
      <c r="AF52" s="94"/>
      <c r="AG52" s="94"/>
      <c r="AH52" s="94"/>
      <c r="AI52" s="93">
        <v>27</v>
      </c>
      <c r="AJ52" s="93"/>
      <c r="AK52" s="93"/>
      <c r="AL52" s="93"/>
      <c r="AM52" s="93"/>
      <c r="AN52" s="93"/>
      <c r="AO52" s="93"/>
      <c r="AP52" s="93"/>
      <c r="AQ52" s="93"/>
      <c r="AR52" s="94">
        <v>8.4348641049672001E-4</v>
      </c>
      <c r="AS52" s="94"/>
    </row>
    <row r="53" spans="2:47" s="1" customFormat="1" ht="10.65" customHeight="1" x14ac:dyDescent="0.15">
      <c r="B53" s="91" t="s">
        <v>1124</v>
      </c>
      <c r="C53" s="91"/>
      <c r="D53" s="91"/>
      <c r="E53" s="91"/>
      <c r="F53" s="91"/>
      <c r="G53" s="91"/>
      <c r="H53" s="91"/>
      <c r="I53" s="91"/>
      <c r="J53" s="91"/>
      <c r="K53" s="91"/>
      <c r="L53" s="104">
        <v>28314.97</v>
      </c>
      <c r="M53" s="104"/>
      <c r="N53" s="104"/>
      <c r="O53" s="104"/>
      <c r="P53" s="104"/>
      <c r="Q53" s="104"/>
      <c r="R53" s="104"/>
      <c r="S53" s="104"/>
      <c r="T53" s="104"/>
      <c r="U53" s="104"/>
      <c r="V53" s="104"/>
      <c r="W53" s="104"/>
      <c r="X53" s="94">
        <v>1.2441105769702201E-5</v>
      </c>
      <c r="Y53" s="94"/>
      <c r="Z53" s="94"/>
      <c r="AA53" s="94"/>
      <c r="AB53" s="94"/>
      <c r="AC53" s="94"/>
      <c r="AD53" s="94"/>
      <c r="AE53" s="94"/>
      <c r="AF53" s="94"/>
      <c r="AG53" s="94"/>
      <c r="AH53" s="94"/>
      <c r="AI53" s="93">
        <v>6</v>
      </c>
      <c r="AJ53" s="93"/>
      <c r="AK53" s="93"/>
      <c r="AL53" s="93"/>
      <c r="AM53" s="93"/>
      <c r="AN53" s="93"/>
      <c r="AO53" s="93"/>
      <c r="AP53" s="93"/>
      <c r="AQ53" s="93"/>
      <c r="AR53" s="94">
        <v>1.87441424554827E-4</v>
      </c>
      <c r="AS53" s="94"/>
    </row>
    <row r="54" spans="2:47" s="1" customFormat="1" ht="10.65" customHeight="1" x14ac:dyDescent="0.15">
      <c r="B54" s="91" t="s">
        <v>1125</v>
      </c>
      <c r="C54" s="91"/>
      <c r="D54" s="91"/>
      <c r="E54" s="91"/>
      <c r="F54" s="91"/>
      <c r="G54" s="91"/>
      <c r="H54" s="91"/>
      <c r="I54" s="91"/>
      <c r="J54" s="91"/>
      <c r="K54" s="91"/>
      <c r="L54" s="104">
        <v>122453.9</v>
      </c>
      <c r="M54" s="104"/>
      <c r="N54" s="104"/>
      <c r="O54" s="104"/>
      <c r="P54" s="104"/>
      <c r="Q54" s="104"/>
      <c r="R54" s="104"/>
      <c r="S54" s="104"/>
      <c r="T54" s="104"/>
      <c r="U54" s="104"/>
      <c r="V54" s="104"/>
      <c r="W54" s="104"/>
      <c r="X54" s="94">
        <v>5.3804115696133103E-5</v>
      </c>
      <c r="Y54" s="94"/>
      <c r="Z54" s="94"/>
      <c r="AA54" s="94"/>
      <c r="AB54" s="94"/>
      <c r="AC54" s="94"/>
      <c r="AD54" s="94"/>
      <c r="AE54" s="94"/>
      <c r="AF54" s="94"/>
      <c r="AG54" s="94"/>
      <c r="AH54" s="94"/>
      <c r="AI54" s="93">
        <v>3</v>
      </c>
      <c r="AJ54" s="93"/>
      <c r="AK54" s="93"/>
      <c r="AL54" s="93"/>
      <c r="AM54" s="93"/>
      <c r="AN54" s="93"/>
      <c r="AO54" s="93"/>
      <c r="AP54" s="93"/>
      <c r="AQ54" s="93"/>
      <c r="AR54" s="94">
        <v>9.3720712277413297E-5</v>
      </c>
      <c r="AS54" s="94"/>
    </row>
    <row r="55" spans="2:47" s="1" customFormat="1" ht="10.65" customHeight="1" x14ac:dyDescent="0.15">
      <c r="B55" s="91" t="s">
        <v>1126</v>
      </c>
      <c r="C55" s="91"/>
      <c r="D55" s="91"/>
      <c r="E55" s="91"/>
      <c r="F55" s="91"/>
      <c r="G55" s="91"/>
      <c r="H55" s="91"/>
      <c r="I55" s="91"/>
      <c r="J55" s="91"/>
      <c r="K55" s="91"/>
      <c r="L55" s="104">
        <v>250000</v>
      </c>
      <c r="M55" s="104"/>
      <c r="N55" s="104"/>
      <c r="O55" s="104"/>
      <c r="P55" s="104"/>
      <c r="Q55" s="104"/>
      <c r="R55" s="104"/>
      <c r="S55" s="104"/>
      <c r="T55" s="104"/>
      <c r="U55" s="104"/>
      <c r="V55" s="104"/>
      <c r="W55" s="104"/>
      <c r="X55" s="94">
        <v>1.09845655581678E-4</v>
      </c>
      <c r="Y55" s="94"/>
      <c r="Z55" s="94"/>
      <c r="AA55" s="94"/>
      <c r="AB55" s="94"/>
      <c r="AC55" s="94"/>
      <c r="AD55" s="94"/>
      <c r="AE55" s="94"/>
      <c r="AF55" s="94"/>
      <c r="AG55" s="94"/>
      <c r="AH55" s="94"/>
      <c r="AI55" s="93">
        <v>2</v>
      </c>
      <c r="AJ55" s="93"/>
      <c r="AK55" s="93"/>
      <c r="AL55" s="93"/>
      <c r="AM55" s="93"/>
      <c r="AN55" s="93"/>
      <c r="AO55" s="93"/>
      <c r="AP55" s="93"/>
      <c r="AQ55" s="93"/>
      <c r="AR55" s="94">
        <v>6.2480474851608905E-5</v>
      </c>
      <c r="AS55" s="94"/>
    </row>
    <row r="56" spans="2:47" s="1" customFormat="1" ht="12.75" customHeight="1" x14ac:dyDescent="0.15">
      <c r="B56" s="100"/>
      <c r="C56" s="100"/>
      <c r="D56" s="100"/>
      <c r="E56" s="100"/>
      <c r="F56" s="100"/>
      <c r="G56" s="100"/>
      <c r="H56" s="100"/>
      <c r="I56" s="100"/>
      <c r="J56" s="100"/>
      <c r="K56" s="100"/>
      <c r="L56" s="105">
        <v>2275920687.77</v>
      </c>
      <c r="M56" s="105"/>
      <c r="N56" s="105"/>
      <c r="O56" s="105"/>
      <c r="P56" s="105"/>
      <c r="Q56" s="105"/>
      <c r="R56" s="105"/>
      <c r="S56" s="105"/>
      <c r="T56" s="105"/>
      <c r="U56" s="105"/>
      <c r="V56" s="105"/>
      <c r="W56" s="105"/>
      <c r="X56" s="96">
        <v>1</v>
      </c>
      <c r="Y56" s="96"/>
      <c r="Z56" s="96"/>
      <c r="AA56" s="96"/>
      <c r="AB56" s="96"/>
      <c r="AC56" s="96"/>
      <c r="AD56" s="96"/>
      <c r="AE56" s="96"/>
      <c r="AF56" s="96"/>
      <c r="AG56" s="96"/>
      <c r="AH56" s="96"/>
      <c r="AI56" s="95">
        <v>32010</v>
      </c>
      <c r="AJ56" s="95"/>
      <c r="AK56" s="95"/>
      <c r="AL56" s="95"/>
      <c r="AM56" s="95"/>
      <c r="AN56" s="95"/>
      <c r="AO56" s="95"/>
      <c r="AP56" s="95"/>
      <c r="AQ56" s="95"/>
      <c r="AR56" s="96">
        <v>1</v>
      </c>
      <c r="AS56" s="96"/>
    </row>
    <row r="57" spans="2:47" s="1" customFormat="1" ht="7.95" customHeight="1" x14ac:dyDescent="0.15"/>
    <row r="58" spans="2:47" s="1" customFormat="1" ht="19.2" customHeight="1" x14ac:dyDescent="0.15">
      <c r="B58" s="83" t="s">
        <v>1214</v>
      </c>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row>
    <row r="59" spans="2:47" s="1" customFormat="1" ht="9.6" customHeight="1" x14ac:dyDescent="0.15"/>
    <row r="60" spans="2:47" s="1" customFormat="1" ht="13.35" customHeight="1" x14ac:dyDescent="0.15">
      <c r="B60" s="77" t="s">
        <v>1102</v>
      </c>
      <c r="C60" s="77"/>
      <c r="D60" s="77"/>
      <c r="E60" s="77"/>
      <c r="F60" s="77"/>
      <c r="G60" s="77"/>
      <c r="H60" s="77"/>
      <c r="I60" s="77"/>
      <c r="J60" s="77"/>
      <c r="K60" s="77"/>
      <c r="L60" s="77"/>
      <c r="M60" s="77" t="s">
        <v>1099</v>
      </c>
      <c r="N60" s="77"/>
      <c r="O60" s="77"/>
      <c r="P60" s="77"/>
      <c r="Q60" s="77"/>
      <c r="R60" s="77"/>
      <c r="S60" s="77"/>
      <c r="T60" s="77"/>
      <c r="U60" s="77"/>
      <c r="V60" s="77"/>
      <c r="W60" s="77"/>
      <c r="X60" s="77" t="s">
        <v>1100</v>
      </c>
      <c r="Y60" s="77"/>
      <c r="Z60" s="77"/>
      <c r="AA60" s="77"/>
      <c r="AB60" s="77"/>
      <c r="AC60" s="77"/>
      <c r="AD60" s="77"/>
      <c r="AE60" s="77"/>
      <c r="AF60" s="77"/>
      <c r="AG60" s="77"/>
      <c r="AH60" s="77"/>
      <c r="AI60" s="77" t="s">
        <v>1101</v>
      </c>
      <c r="AJ60" s="77"/>
      <c r="AK60" s="77"/>
      <c r="AL60" s="77"/>
      <c r="AM60" s="77"/>
      <c r="AN60" s="77"/>
      <c r="AO60" s="77" t="s">
        <v>1100</v>
      </c>
      <c r="AP60" s="77"/>
      <c r="AQ60" s="77"/>
      <c r="AR60" s="77"/>
      <c r="AS60" s="77"/>
      <c r="AT60" s="77"/>
      <c r="AU60" s="77"/>
    </row>
    <row r="61" spans="2:47" s="1" customFormat="1" ht="10.65" customHeight="1" x14ac:dyDescent="0.15">
      <c r="B61" s="91" t="s">
        <v>1127</v>
      </c>
      <c r="C61" s="91"/>
      <c r="D61" s="91"/>
      <c r="E61" s="91"/>
      <c r="F61" s="91"/>
      <c r="G61" s="91"/>
      <c r="H61" s="91"/>
      <c r="I61" s="91"/>
      <c r="J61" s="91"/>
      <c r="K61" s="91"/>
      <c r="L61" s="91"/>
      <c r="M61" s="104">
        <v>55000</v>
      </c>
      <c r="N61" s="104"/>
      <c r="O61" s="104"/>
      <c r="P61" s="104"/>
      <c r="Q61" s="104"/>
      <c r="R61" s="104"/>
      <c r="S61" s="104"/>
      <c r="T61" s="104"/>
      <c r="U61" s="104"/>
      <c r="V61" s="104"/>
      <c r="W61" s="104"/>
      <c r="X61" s="94">
        <v>2.4166044227969301E-5</v>
      </c>
      <c r="Y61" s="94"/>
      <c r="Z61" s="94"/>
      <c r="AA61" s="94"/>
      <c r="AB61" s="94"/>
      <c r="AC61" s="94"/>
      <c r="AD61" s="94"/>
      <c r="AE61" s="94"/>
      <c r="AF61" s="94"/>
      <c r="AG61" s="94"/>
      <c r="AH61" s="94"/>
      <c r="AI61" s="93">
        <v>265</v>
      </c>
      <c r="AJ61" s="93"/>
      <c r="AK61" s="93"/>
      <c r="AL61" s="93"/>
      <c r="AM61" s="93"/>
      <c r="AN61" s="93"/>
      <c r="AO61" s="94">
        <v>8.2786629178381796E-3</v>
      </c>
      <c r="AP61" s="94"/>
      <c r="AQ61" s="94"/>
      <c r="AR61" s="94"/>
      <c r="AS61" s="94"/>
      <c r="AT61" s="94"/>
      <c r="AU61" s="94"/>
    </row>
    <row r="62" spans="2:47" s="1" customFormat="1" ht="10.65" customHeight="1" x14ac:dyDescent="0.15">
      <c r="B62" s="91" t="s">
        <v>1103</v>
      </c>
      <c r="C62" s="91"/>
      <c r="D62" s="91"/>
      <c r="E62" s="91"/>
      <c r="F62" s="91"/>
      <c r="G62" s="91"/>
      <c r="H62" s="91"/>
      <c r="I62" s="91"/>
      <c r="J62" s="91"/>
      <c r="K62" s="91"/>
      <c r="L62" s="91"/>
      <c r="M62" s="104">
        <v>20347311.510000002</v>
      </c>
      <c r="N62" s="104"/>
      <c r="O62" s="104"/>
      <c r="P62" s="104"/>
      <c r="Q62" s="104"/>
      <c r="R62" s="104"/>
      <c r="S62" s="104"/>
      <c r="T62" s="104"/>
      <c r="U62" s="104"/>
      <c r="V62" s="104"/>
      <c r="W62" s="104"/>
      <c r="X62" s="94">
        <v>8.9402550885623201E-3</v>
      </c>
      <c r="Y62" s="94"/>
      <c r="Z62" s="94"/>
      <c r="AA62" s="94"/>
      <c r="AB62" s="94"/>
      <c r="AC62" s="94"/>
      <c r="AD62" s="94"/>
      <c r="AE62" s="94"/>
      <c r="AF62" s="94"/>
      <c r="AG62" s="94"/>
      <c r="AH62" s="94"/>
      <c r="AI62" s="93">
        <v>2306</v>
      </c>
      <c r="AJ62" s="93"/>
      <c r="AK62" s="93"/>
      <c r="AL62" s="93"/>
      <c r="AM62" s="93"/>
      <c r="AN62" s="93"/>
      <c r="AO62" s="94">
        <v>7.2039987503905001E-2</v>
      </c>
      <c r="AP62" s="94"/>
      <c r="AQ62" s="94"/>
      <c r="AR62" s="94"/>
      <c r="AS62" s="94"/>
      <c r="AT62" s="94"/>
      <c r="AU62" s="94"/>
    </row>
    <row r="63" spans="2:47" s="1" customFormat="1" ht="10.65" customHeight="1" x14ac:dyDescent="0.15">
      <c r="B63" s="91" t="s">
        <v>1104</v>
      </c>
      <c r="C63" s="91"/>
      <c r="D63" s="91"/>
      <c r="E63" s="91"/>
      <c r="F63" s="91"/>
      <c r="G63" s="91"/>
      <c r="H63" s="91"/>
      <c r="I63" s="91"/>
      <c r="J63" s="91"/>
      <c r="K63" s="91"/>
      <c r="L63" s="91"/>
      <c r="M63" s="104">
        <v>22345427.640000001</v>
      </c>
      <c r="N63" s="104"/>
      <c r="O63" s="104"/>
      <c r="P63" s="104"/>
      <c r="Q63" s="104"/>
      <c r="R63" s="104"/>
      <c r="S63" s="104"/>
      <c r="T63" s="104"/>
      <c r="U63" s="104"/>
      <c r="V63" s="104"/>
      <c r="W63" s="104"/>
      <c r="X63" s="94">
        <v>9.8181925934750294E-3</v>
      </c>
      <c r="Y63" s="94"/>
      <c r="Z63" s="94"/>
      <c r="AA63" s="94"/>
      <c r="AB63" s="94"/>
      <c r="AC63" s="94"/>
      <c r="AD63" s="94"/>
      <c r="AE63" s="94"/>
      <c r="AF63" s="94"/>
      <c r="AG63" s="94"/>
      <c r="AH63" s="94"/>
      <c r="AI63" s="93">
        <v>1422</v>
      </c>
      <c r="AJ63" s="93"/>
      <c r="AK63" s="93"/>
      <c r="AL63" s="93"/>
      <c r="AM63" s="93"/>
      <c r="AN63" s="93"/>
      <c r="AO63" s="94">
        <v>4.4423617619493899E-2</v>
      </c>
      <c r="AP63" s="94"/>
      <c r="AQ63" s="94"/>
      <c r="AR63" s="94"/>
      <c r="AS63" s="94"/>
      <c r="AT63" s="94"/>
      <c r="AU63" s="94"/>
    </row>
    <row r="64" spans="2:47" s="1" customFormat="1" ht="10.65" customHeight="1" x14ac:dyDescent="0.15">
      <c r="B64" s="91" t="s">
        <v>1105</v>
      </c>
      <c r="C64" s="91"/>
      <c r="D64" s="91"/>
      <c r="E64" s="91"/>
      <c r="F64" s="91"/>
      <c r="G64" s="91"/>
      <c r="H64" s="91"/>
      <c r="I64" s="91"/>
      <c r="J64" s="91"/>
      <c r="K64" s="91"/>
      <c r="L64" s="91"/>
      <c r="M64" s="104">
        <v>31669039.800000001</v>
      </c>
      <c r="N64" s="104"/>
      <c r="O64" s="104"/>
      <c r="P64" s="104"/>
      <c r="Q64" s="104"/>
      <c r="R64" s="104"/>
      <c r="S64" s="104"/>
      <c r="T64" s="104"/>
      <c r="U64" s="104"/>
      <c r="V64" s="104"/>
      <c r="W64" s="104"/>
      <c r="X64" s="94">
        <v>1.3914825753893099E-2</v>
      </c>
      <c r="Y64" s="94"/>
      <c r="Z64" s="94"/>
      <c r="AA64" s="94"/>
      <c r="AB64" s="94"/>
      <c r="AC64" s="94"/>
      <c r="AD64" s="94"/>
      <c r="AE64" s="94"/>
      <c r="AF64" s="94"/>
      <c r="AG64" s="94"/>
      <c r="AH64" s="94"/>
      <c r="AI64" s="93">
        <v>1468</v>
      </c>
      <c r="AJ64" s="93"/>
      <c r="AK64" s="93"/>
      <c r="AL64" s="93"/>
      <c r="AM64" s="93"/>
      <c r="AN64" s="93"/>
      <c r="AO64" s="94">
        <v>4.5860668541080903E-2</v>
      </c>
      <c r="AP64" s="94"/>
      <c r="AQ64" s="94"/>
      <c r="AR64" s="94"/>
      <c r="AS64" s="94"/>
      <c r="AT64" s="94"/>
      <c r="AU64" s="94"/>
    </row>
    <row r="65" spans="2:47" s="1" customFormat="1" ht="10.65" customHeight="1" x14ac:dyDescent="0.15">
      <c r="B65" s="91" t="s">
        <v>1106</v>
      </c>
      <c r="C65" s="91"/>
      <c r="D65" s="91"/>
      <c r="E65" s="91"/>
      <c r="F65" s="91"/>
      <c r="G65" s="91"/>
      <c r="H65" s="91"/>
      <c r="I65" s="91"/>
      <c r="J65" s="91"/>
      <c r="K65" s="91"/>
      <c r="L65" s="91"/>
      <c r="M65" s="104">
        <v>41760447.450000003</v>
      </c>
      <c r="N65" s="104"/>
      <c r="O65" s="104"/>
      <c r="P65" s="104"/>
      <c r="Q65" s="104"/>
      <c r="R65" s="104"/>
      <c r="S65" s="104"/>
      <c r="T65" s="104"/>
      <c r="U65" s="104"/>
      <c r="V65" s="104"/>
      <c r="W65" s="104"/>
      <c r="X65" s="94">
        <v>1.8348814910117899E-2</v>
      </c>
      <c r="Y65" s="94"/>
      <c r="Z65" s="94"/>
      <c r="AA65" s="94"/>
      <c r="AB65" s="94"/>
      <c r="AC65" s="94"/>
      <c r="AD65" s="94"/>
      <c r="AE65" s="94"/>
      <c r="AF65" s="94"/>
      <c r="AG65" s="94"/>
      <c r="AH65" s="94"/>
      <c r="AI65" s="93">
        <v>1535</v>
      </c>
      <c r="AJ65" s="93"/>
      <c r="AK65" s="93"/>
      <c r="AL65" s="93"/>
      <c r="AM65" s="93"/>
      <c r="AN65" s="93"/>
      <c r="AO65" s="94">
        <v>4.7953764448609798E-2</v>
      </c>
      <c r="AP65" s="94"/>
      <c r="AQ65" s="94"/>
      <c r="AR65" s="94"/>
      <c r="AS65" s="94"/>
      <c r="AT65" s="94"/>
      <c r="AU65" s="94"/>
    </row>
    <row r="66" spans="2:47" s="1" customFormat="1" ht="10.65" customHeight="1" x14ac:dyDescent="0.15">
      <c r="B66" s="91" t="s">
        <v>1107</v>
      </c>
      <c r="C66" s="91"/>
      <c r="D66" s="91"/>
      <c r="E66" s="91"/>
      <c r="F66" s="91"/>
      <c r="G66" s="91"/>
      <c r="H66" s="91"/>
      <c r="I66" s="91"/>
      <c r="J66" s="91"/>
      <c r="K66" s="91"/>
      <c r="L66" s="91"/>
      <c r="M66" s="104">
        <v>45998448.3699999</v>
      </c>
      <c r="N66" s="104"/>
      <c r="O66" s="104"/>
      <c r="P66" s="104"/>
      <c r="Q66" s="104"/>
      <c r="R66" s="104"/>
      <c r="S66" s="104"/>
      <c r="T66" s="104"/>
      <c r="U66" s="104"/>
      <c r="V66" s="104"/>
      <c r="W66" s="104"/>
      <c r="X66" s="94">
        <v>2.0210918867770499E-2</v>
      </c>
      <c r="Y66" s="94"/>
      <c r="Z66" s="94"/>
      <c r="AA66" s="94"/>
      <c r="AB66" s="94"/>
      <c r="AC66" s="94"/>
      <c r="AD66" s="94"/>
      <c r="AE66" s="94"/>
      <c r="AF66" s="94"/>
      <c r="AG66" s="94"/>
      <c r="AH66" s="94"/>
      <c r="AI66" s="93">
        <v>1396</v>
      </c>
      <c r="AJ66" s="93"/>
      <c r="AK66" s="93"/>
      <c r="AL66" s="93"/>
      <c r="AM66" s="93"/>
      <c r="AN66" s="93"/>
      <c r="AO66" s="94">
        <v>4.3611371446422999E-2</v>
      </c>
      <c r="AP66" s="94"/>
      <c r="AQ66" s="94"/>
      <c r="AR66" s="94"/>
      <c r="AS66" s="94"/>
      <c r="AT66" s="94"/>
      <c r="AU66" s="94"/>
    </row>
    <row r="67" spans="2:47" s="1" customFormat="1" ht="10.65" customHeight="1" x14ac:dyDescent="0.15">
      <c r="B67" s="91" t="s">
        <v>1108</v>
      </c>
      <c r="C67" s="91"/>
      <c r="D67" s="91"/>
      <c r="E67" s="91"/>
      <c r="F67" s="91"/>
      <c r="G67" s="91"/>
      <c r="H67" s="91"/>
      <c r="I67" s="91"/>
      <c r="J67" s="91"/>
      <c r="K67" s="91"/>
      <c r="L67" s="91"/>
      <c r="M67" s="104">
        <v>61769112.75</v>
      </c>
      <c r="N67" s="104"/>
      <c r="O67" s="104"/>
      <c r="P67" s="104"/>
      <c r="Q67" s="104"/>
      <c r="R67" s="104"/>
      <c r="S67" s="104"/>
      <c r="T67" s="104"/>
      <c r="U67" s="104"/>
      <c r="V67" s="104"/>
      <c r="W67" s="104"/>
      <c r="X67" s="94">
        <v>2.7140274738889501E-2</v>
      </c>
      <c r="Y67" s="94"/>
      <c r="Z67" s="94"/>
      <c r="AA67" s="94"/>
      <c r="AB67" s="94"/>
      <c r="AC67" s="94"/>
      <c r="AD67" s="94"/>
      <c r="AE67" s="94"/>
      <c r="AF67" s="94"/>
      <c r="AG67" s="94"/>
      <c r="AH67" s="94"/>
      <c r="AI67" s="93">
        <v>1555</v>
      </c>
      <c r="AJ67" s="93"/>
      <c r="AK67" s="93"/>
      <c r="AL67" s="93"/>
      <c r="AM67" s="93"/>
      <c r="AN67" s="93"/>
      <c r="AO67" s="94">
        <v>4.8578569197125901E-2</v>
      </c>
      <c r="AP67" s="94"/>
      <c r="AQ67" s="94"/>
      <c r="AR67" s="94"/>
      <c r="AS67" s="94"/>
      <c r="AT67" s="94"/>
      <c r="AU67" s="94"/>
    </row>
    <row r="68" spans="2:47" s="1" customFormat="1" ht="10.65" customHeight="1" x14ac:dyDescent="0.15">
      <c r="B68" s="91" t="s">
        <v>1109</v>
      </c>
      <c r="C68" s="91"/>
      <c r="D68" s="91"/>
      <c r="E68" s="91"/>
      <c r="F68" s="91"/>
      <c r="G68" s="91"/>
      <c r="H68" s="91"/>
      <c r="I68" s="91"/>
      <c r="J68" s="91"/>
      <c r="K68" s="91"/>
      <c r="L68" s="91"/>
      <c r="M68" s="104">
        <v>58976657.180000097</v>
      </c>
      <c r="N68" s="104"/>
      <c r="O68" s="104"/>
      <c r="P68" s="104"/>
      <c r="Q68" s="104"/>
      <c r="R68" s="104"/>
      <c r="S68" s="104"/>
      <c r="T68" s="104"/>
      <c r="U68" s="104"/>
      <c r="V68" s="104"/>
      <c r="W68" s="104"/>
      <c r="X68" s="94">
        <v>2.5913318287812001E-2</v>
      </c>
      <c r="Y68" s="94"/>
      <c r="Z68" s="94"/>
      <c r="AA68" s="94"/>
      <c r="AB68" s="94"/>
      <c r="AC68" s="94"/>
      <c r="AD68" s="94"/>
      <c r="AE68" s="94"/>
      <c r="AF68" s="94"/>
      <c r="AG68" s="94"/>
      <c r="AH68" s="94"/>
      <c r="AI68" s="93">
        <v>1199</v>
      </c>
      <c r="AJ68" s="93"/>
      <c r="AK68" s="93"/>
      <c r="AL68" s="93"/>
      <c r="AM68" s="93"/>
      <c r="AN68" s="93"/>
      <c r="AO68" s="94">
        <v>3.7457044673539497E-2</v>
      </c>
      <c r="AP68" s="94"/>
      <c r="AQ68" s="94"/>
      <c r="AR68" s="94"/>
      <c r="AS68" s="94"/>
      <c r="AT68" s="94"/>
      <c r="AU68" s="94"/>
    </row>
    <row r="69" spans="2:47" s="1" customFormat="1" ht="10.65" customHeight="1" x14ac:dyDescent="0.15">
      <c r="B69" s="91" t="s">
        <v>1110</v>
      </c>
      <c r="C69" s="91"/>
      <c r="D69" s="91"/>
      <c r="E69" s="91"/>
      <c r="F69" s="91"/>
      <c r="G69" s="91"/>
      <c r="H69" s="91"/>
      <c r="I69" s="91"/>
      <c r="J69" s="91"/>
      <c r="K69" s="91"/>
      <c r="L69" s="91"/>
      <c r="M69" s="104">
        <v>57683257.240000002</v>
      </c>
      <c r="N69" s="104"/>
      <c r="O69" s="104"/>
      <c r="P69" s="104"/>
      <c r="Q69" s="104"/>
      <c r="R69" s="104"/>
      <c r="S69" s="104"/>
      <c r="T69" s="104"/>
      <c r="U69" s="104"/>
      <c r="V69" s="104"/>
      <c r="W69" s="104"/>
      <c r="X69" s="94">
        <v>2.5345020830457601E-2</v>
      </c>
      <c r="Y69" s="94"/>
      <c r="Z69" s="94"/>
      <c r="AA69" s="94"/>
      <c r="AB69" s="94"/>
      <c r="AC69" s="94"/>
      <c r="AD69" s="94"/>
      <c r="AE69" s="94"/>
      <c r="AF69" s="94"/>
      <c r="AG69" s="94"/>
      <c r="AH69" s="94"/>
      <c r="AI69" s="93">
        <v>1117</v>
      </c>
      <c r="AJ69" s="93"/>
      <c r="AK69" s="93"/>
      <c r="AL69" s="93"/>
      <c r="AM69" s="93"/>
      <c r="AN69" s="93"/>
      <c r="AO69" s="94">
        <v>3.4895345204623597E-2</v>
      </c>
      <c r="AP69" s="94"/>
      <c r="AQ69" s="94"/>
      <c r="AR69" s="94"/>
      <c r="AS69" s="94"/>
      <c r="AT69" s="94"/>
      <c r="AU69" s="94"/>
    </row>
    <row r="70" spans="2:47" s="1" customFormat="1" ht="10.65" customHeight="1" x14ac:dyDescent="0.15">
      <c r="B70" s="91" t="s">
        <v>1111</v>
      </c>
      <c r="C70" s="91"/>
      <c r="D70" s="91"/>
      <c r="E70" s="91"/>
      <c r="F70" s="91"/>
      <c r="G70" s="91"/>
      <c r="H70" s="91"/>
      <c r="I70" s="91"/>
      <c r="J70" s="91"/>
      <c r="K70" s="91"/>
      <c r="L70" s="91"/>
      <c r="M70" s="104">
        <v>75429503.019999996</v>
      </c>
      <c r="N70" s="104"/>
      <c r="O70" s="104"/>
      <c r="P70" s="104"/>
      <c r="Q70" s="104"/>
      <c r="R70" s="104"/>
      <c r="S70" s="104"/>
      <c r="T70" s="104"/>
      <c r="U70" s="104"/>
      <c r="V70" s="104"/>
      <c r="W70" s="104"/>
      <c r="X70" s="94">
        <v>3.3142412837728397E-2</v>
      </c>
      <c r="Y70" s="94"/>
      <c r="Z70" s="94"/>
      <c r="AA70" s="94"/>
      <c r="AB70" s="94"/>
      <c r="AC70" s="94"/>
      <c r="AD70" s="94"/>
      <c r="AE70" s="94"/>
      <c r="AF70" s="94"/>
      <c r="AG70" s="94"/>
      <c r="AH70" s="94"/>
      <c r="AI70" s="93">
        <v>1389</v>
      </c>
      <c r="AJ70" s="93"/>
      <c r="AK70" s="93"/>
      <c r="AL70" s="93"/>
      <c r="AM70" s="93"/>
      <c r="AN70" s="93"/>
      <c r="AO70" s="94">
        <v>4.3392689784442398E-2</v>
      </c>
      <c r="AP70" s="94"/>
      <c r="AQ70" s="94"/>
      <c r="AR70" s="94"/>
      <c r="AS70" s="94"/>
      <c r="AT70" s="94"/>
      <c r="AU70" s="94"/>
    </row>
    <row r="71" spans="2:47" s="1" customFormat="1" ht="10.65" customHeight="1" x14ac:dyDescent="0.15">
      <c r="B71" s="91" t="s">
        <v>1112</v>
      </c>
      <c r="C71" s="91"/>
      <c r="D71" s="91"/>
      <c r="E71" s="91"/>
      <c r="F71" s="91"/>
      <c r="G71" s="91"/>
      <c r="H71" s="91"/>
      <c r="I71" s="91"/>
      <c r="J71" s="91"/>
      <c r="K71" s="91"/>
      <c r="L71" s="91"/>
      <c r="M71" s="104">
        <v>100355690</v>
      </c>
      <c r="N71" s="104"/>
      <c r="O71" s="104"/>
      <c r="P71" s="104"/>
      <c r="Q71" s="104"/>
      <c r="R71" s="104"/>
      <c r="S71" s="104"/>
      <c r="T71" s="104"/>
      <c r="U71" s="104"/>
      <c r="V71" s="104"/>
      <c r="W71" s="104"/>
      <c r="X71" s="94">
        <v>4.4094546237606697E-2</v>
      </c>
      <c r="Y71" s="94"/>
      <c r="Z71" s="94"/>
      <c r="AA71" s="94"/>
      <c r="AB71" s="94"/>
      <c r="AC71" s="94"/>
      <c r="AD71" s="94"/>
      <c r="AE71" s="94"/>
      <c r="AF71" s="94"/>
      <c r="AG71" s="94"/>
      <c r="AH71" s="94"/>
      <c r="AI71" s="93">
        <v>1640</v>
      </c>
      <c r="AJ71" s="93"/>
      <c r="AK71" s="93"/>
      <c r="AL71" s="93"/>
      <c r="AM71" s="93"/>
      <c r="AN71" s="93"/>
      <c r="AO71" s="94">
        <v>5.12339893783193E-2</v>
      </c>
      <c r="AP71" s="94"/>
      <c r="AQ71" s="94"/>
      <c r="AR71" s="94"/>
      <c r="AS71" s="94"/>
      <c r="AT71" s="94"/>
      <c r="AU71" s="94"/>
    </row>
    <row r="72" spans="2:47" s="1" customFormat="1" ht="10.65" customHeight="1" x14ac:dyDescent="0.15">
      <c r="B72" s="91" t="s">
        <v>1113</v>
      </c>
      <c r="C72" s="91"/>
      <c r="D72" s="91"/>
      <c r="E72" s="91"/>
      <c r="F72" s="91"/>
      <c r="G72" s="91"/>
      <c r="H72" s="91"/>
      <c r="I72" s="91"/>
      <c r="J72" s="91"/>
      <c r="K72" s="91"/>
      <c r="L72" s="91"/>
      <c r="M72" s="104">
        <v>114081720.33</v>
      </c>
      <c r="N72" s="104"/>
      <c r="O72" s="104"/>
      <c r="P72" s="104"/>
      <c r="Q72" s="104"/>
      <c r="R72" s="104"/>
      <c r="S72" s="104"/>
      <c r="T72" s="104"/>
      <c r="U72" s="104"/>
      <c r="V72" s="104"/>
      <c r="W72" s="104"/>
      <c r="X72" s="94">
        <v>5.0125525438138099E-2</v>
      </c>
      <c r="Y72" s="94"/>
      <c r="Z72" s="94"/>
      <c r="AA72" s="94"/>
      <c r="AB72" s="94"/>
      <c r="AC72" s="94"/>
      <c r="AD72" s="94"/>
      <c r="AE72" s="94"/>
      <c r="AF72" s="94"/>
      <c r="AG72" s="94"/>
      <c r="AH72" s="94"/>
      <c r="AI72" s="93">
        <v>1697</v>
      </c>
      <c r="AJ72" s="93"/>
      <c r="AK72" s="93"/>
      <c r="AL72" s="93"/>
      <c r="AM72" s="93"/>
      <c r="AN72" s="93"/>
      <c r="AO72" s="94">
        <v>5.3014682911590102E-2</v>
      </c>
      <c r="AP72" s="94"/>
      <c r="AQ72" s="94"/>
      <c r="AR72" s="94"/>
      <c r="AS72" s="94"/>
      <c r="AT72" s="94"/>
      <c r="AU72" s="94"/>
    </row>
    <row r="73" spans="2:47" s="1" customFormat="1" ht="10.65" customHeight="1" x14ac:dyDescent="0.15">
      <c r="B73" s="91" t="s">
        <v>1114</v>
      </c>
      <c r="C73" s="91"/>
      <c r="D73" s="91"/>
      <c r="E73" s="91"/>
      <c r="F73" s="91"/>
      <c r="G73" s="91"/>
      <c r="H73" s="91"/>
      <c r="I73" s="91"/>
      <c r="J73" s="91"/>
      <c r="K73" s="91"/>
      <c r="L73" s="91"/>
      <c r="M73" s="104">
        <v>91911622.569999903</v>
      </c>
      <c r="N73" s="104"/>
      <c r="O73" s="104"/>
      <c r="P73" s="104"/>
      <c r="Q73" s="104"/>
      <c r="R73" s="104"/>
      <c r="S73" s="104"/>
      <c r="T73" s="104"/>
      <c r="U73" s="104"/>
      <c r="V73" s="104"/>
      <c r="W73" s="104"/>
      <c r="X73" s="94">
        <v>4.0384369747109697E-2</v>
      </c>
      <c r="Y73" s="94"/>
      <c r="Z73" s="94"/>
      <c r="AA73" s="94"/>
      <c r="AB73" s="94"/>
      <c r="AC73" s="94"/>
      <c r="AD73" s="94"/>
      <c r="AE73" s="94"/>
      <c r="AF73" s="94"/>
      <c r="AG73" s="94"/>
      <c r="AH73" s="94"/>
      <c r="AI73" s="93">
        <v>1231</v>
      </c>
      <c r="AJ73" s="93"/>
      <c r="AK73" s="93"/>
      <c r="AL73" s="93"/>
      <c r="AM73" s="93"/>
      <c r="AN73" s="93"/>
      <c r="AO73" s="94">
        <v>3.8456732271165299E-2</v>
      </c>
      <c r="AP73" s="94"/>
      <c r="AQ73" s="94"/>
      <c r="AR73" s="94"/>
      <c r="AS73" s="94"/>
      <c r="AT73" s="94"/>
      <c r="AU73" s="94"/>
    </row>
    <row r="74" spans="2:47" s="1" customFormat="1" ht="10.65" customHeight="1" x14ac:dyDescent="0.15">
      <c r="B74" s="91" t="s">
        <v>1115</v>
      </c>
      <c r="C74" s="91"/>
      <c r="D74" s="91"/>
      <c r="E74" s="91"/>
      <c r="F74" s="91"/>
      <c r="G74" s="91"/>
      <c r="H74" s="91"/>
      <c r="I74" s="91"/>
      <c r="J74" s="91"/>
      <c r="K74" s="91"/>
      <c r="L74" s="91"/>
      <c r="M74" s="104">
        <v>85201184.829999894</v>
      </c>
      <c r="N74" s="104"/>
      <c r="O74" s="104"/>
      <c r="P74" s="104"/>
      <c r="Q74" s="104"/>
      <c r="R74" s="104"/>
      <c r="S74" s="104"/>
      <c r="T74" s="104"/>
      <c r="U74" s="104"/>
      <c r="V74" s="104"/>
      <c r="W74" s="104"/>
      <c r="X74" s="94">
        <v>3.74359200159484E-2</v>
      </c>
      <c r="Y74" s="94"/>
      <c r="Z74" s="94"/>
      <c r="AA74" s="94"/>
      <c r="AB74" s="94"/>
      <c r="AC74" s="94"/>
      <c r="AD74" s="94"/>
      <c r="AE74" s="94"/>
      <c r="AF74" s="94"/>
      <c r="AG74" s="94"/>
      <c r="AH74" s="94"/>
      <c r="AI74" s="93">
        <v>1070</v>
      </c>
      <c r="AJ74" s="93"/>
      <c r="AK74" s="93"/>
      <c r="AL74" s="93"/>
      <c r="AM74" s="93"/>
      <c r="AN74" s="93"/>
      <c r="AO74" s="94">
        <v>3.34270540456107E-2</v>
      </c>
      <c r="AP74" s="94"/>
      <c r="AQ74" s="94"/>
      <c r="AR74" s="94"/>
      <c r="AS74" s="94"/>
      <c r="AT74" s="94"/>
      <c r="AU74" s="94"/>
    </row>
    <row r="75" spans="2:47" s="1" customFormat="1" ht="10.65" customHeight="1" x14ac:dyDescent="0.15">
      <c r="B75" s="91" t="s">
        <v>1116</v>
      </c>
      <c r="C75" s="91"/>
      <c r="D75" s="91"/>
      <c r="E75" s="91"/>
      <c r="F75" s="91"/>
      <c r="G75" s="91"/>
      <c r="H75" s="91"/>
      <c r="I75" s="91"/>
      <c r="J75" s="91"/>
      <c r="K75" s="91"/>
      <c r="L75" s="91"/>
      <c r="M75" s="104">
        <v>101505038.14</v>
      </c>
      <c r="N75" s="104"/>
      <c r="O75" s="104"/>
      <c r="P75" s="104"/>
      <c r="Q75" s="104"/>
      <c r="R75" s="104"/>
      <c r="S75" s="104"/>
      <c r="T75" s="104"/>
      <c r="U75" s="104"/>
      <c r="V75" s="104"/>
      <c r="W75" s="104"/>
      <c r="X75" s="94">
        <v>4.4599549837326301E-2</v>
      </c>
      <c r="Y75" s="94"/>
      <c r="Z75" s="94"/>
      <c r="AA75" s="94"/>
      <c r="AB75" s="94"/>
      <c r="AC75" s="94"/>
      <c r="AD75" s="94"/>
      <c r="AE75" s="94"/>
      <c r="AF75" s="94"/>
      <c r="AG75" s="94"/>
      <c r="AH75" s="94"/>
      <c r="AI75" s="93">
        <v>1256</v>
      </c>
      <c r="AJ75" s="93"/>
      <c r="AK75" s="93"/>
      <c r="AL75" s="93"/>
      <c r="AM75" s="93"/>
      <c r="AN75" s="93"/>
      <c r="AO75" s="94">
        <v>3.9237738206810403E-2</v>
      </c>
      <c r="AP75" s="94"/>
      <c r="AQ75" s="94"/>
      <c r="AR75" s="94"/>
      <c r="AS75" s="94"/>
      <c r="AT75" s="94"/>
      <c r="AU75" s="94"/>
    </row>
    <row r="76" spans="2:47" s="1" customFormat="1" ht="10.65" customHeight="1" x14ac:dyDescent="0.15">
      <c r="B76" s="91" t="s">
        <v>1117</v>
      </c>
      <c r="C76" s="91"/>
      <c r="D76" s="91"/>
      <c r="E76" s="91"/>
      <c r="F76" s="91"/>
      <c r="G76" s="91"/>
      <c r="H76" s="91"/>
      <c r="I76" s="91"/>
      <c r="J76" s="91"/>
      <c r="K76" s="91"/>
      <c r="L76" s="91"/>
      <c r="M76" s="104">
        <v>125900009.95</v>
      </c>
      <c r="N76" s="104"/>
      <c r="O76" s="104"/>
      <c r="P76" s="104"/>
      <c r="Q76" s="104"/>
      <c r="R76" s="104"/>
      <c r="S76" s="104"/>
      <c r="T76" s="104"/>
      <c r="U76" s="104"/>
      <c r="V76" s="104"/>
      <c r="W76" s="104"/>
      <c r="X76" s="94">
        <v>5.5318276522790297E-2</v>
      </c>
      <c r="Y76" s="94"/>
      <c r="Z76" s="94"/>
      <c r="AA76" s="94"/>
      <c r="AB76" s="94"/>
      <c r="AC76" s="94"/>
      <c r="AD76" s="94"/>
      <c r="AE76" s="94"/>
      <c r="AF76" s="94"/>
      <c r="AG76" s="94"/>
      <c r="AH76" s="94"/>
      <c r="AI76" s="93">
        <v>1521</v>
      </c>
      <c r="AJ76" s="93"/>
      <c r="AK76" s="93"/>
      <c r="AL76" s="93"/>
      <c r="AM76" s="93"/>
      <c r="AN76" s="93"/>
      <c r="AO76" s="94">
        <v>4.7516401124648597E-2</v>
      </c>
      <c r="AP76" s="94"/>
      <c r="AQ76" s="94"/>
      <c r="AR76" s="94"/>
      <c r="AS76" s="94"/>
      <c r="AT76" s="94"/>
      <c r="AU76" s="94"/>
    </row>
    <row r="77" spans="2:47" s="1" customFormat="1" ht="10.65" customHeight="1" x14ac:dyDescent="0.15">
      <c r="B77" s="91" t="s">
        <v>1118</v>
      </c>
      <c r="C77" s="91"/>
      <c r="D77" s="91"/>
      <c r="E77" s="91"/>
      <c r="F77" s="91"/>
      <c r="G77" s="91"/>
      <c r="H77" s="91"/>
      <c r="I77" s="91"/>
      <c r="J77" s="91"/>
      <c r="K77" s="91"/>
      <c r="L77" s="91"/>
      <c r="M77" s="104">
        <v>175205584.25999999</v>
      </c>
      <c r="N77" s="104"/>
      <c r="O77" s="104"/>
      <c r="P77" s="104"/>
      <c r="Q77" s="104"/>
      <c r="R77" s="104"/>
      <c r="S77" s="104"/>
      <c r="T77" s="104"/>
      <c r="U77" s="104"/>
      <c r="V77" s="104"/>
      <c r="W77" s="104"/>
      <c r="X77" s="94">
        <v>7.6982289058442704E-2</v>
      </c>
      <c r="Y77" s="94"/>
      <c r="Z77" s="94"/>
      <c r="AA77" s="94"/>
      <c r="AB77" s="94"/>
      <c r="AC77" s="94"/>
      <c r="AD77" s="94"/>
      <c r="AE77" s="94"/>
      <c r="AF77" s="94"/>
      <c r="AG77" s="94"/>
      <c r="AH77" s="94"/>
      <c r="AI77" s="93">
        <v>1905</v>
      </c>
      <c r="AJ77" s="93"/>
      <c r="AK77" s="93"/>
      <c r="AL77" s="93"/>
      <c r="AM77" s="93"/>
      <c r="AN77" s="93"/>
      <c r="AO77" s="94">
        <v>5.9512652296157501E-2</v>
      </c>
      <c r="AP77" s="94"/>
      <c r="AQ77" s="94"/>
      <c r="AR77" s="94"/>
      <c r="AS77" s="94"/>
      <c r="AT77" s="94"/>
      <c r="AU77" s="94"/>
    </row>
    <row r="78" spans="2:47" s="1" customFormat="1" ht="10.65" customHeight="1" x14ac:dyDescent="0.15">
      <c r="B78" s="91" t="s">
        <v>1119</v>
      </c>
      <c r="C78" s="91"/>
      <c r="D78" s="91"/>
      <c r="E78" s="91"/>
      <c r="F78" s="91"/>
      <c r="G78" s="91"/>
      <c r="H78" s="91"/>
      <c r="I78" s="91"/>
      <c r="J78" s="91"/>
      <c r="K78" s="91"/>
      <c r="L78" s="91"/>
      <c r="M78" s="104">
        <v>153789888.28</v>
      </c>
      <c r="N78" s="104"/>
      <c r="O78" s="104"/>
      <c r="P78" s="104"/>
      <c r="Q78" s="104"/>
      <c r="R78" s="104"/>
      <c r="S78" s="104"/>
      <c r="T78" s="104"/>
      <c r="U78" s="104"/>
      <c r="V78" s="104"/>
      <c r="W78" s="104"/>
      <c r="X78" s="94">
        <v>6.7572604399798702E-2</v>
      </c>
      <c r="Y78" s="94"/>
      <c r="Z78" s="94"/>
      <c r="AA78" s="94"/>
      <c r="AB78" s="94"/>
      <c r="AC78" s="94"/>
      <c r="AD78" s="94"/>
      <c r="AE78" s="94"/>
      <c r="AF78" s="94"/>
      <c r="AG78" s="94"/>
      <c r="AH78" s="94"/>
      <c r="AI78" s="93">
        <v>1492</v>
      </c>
      <c r="AJ78" s="93"/>
      <c r="AK78" s="93"/>
      <c r="AL78" s="93"/>
      <c r="AM78" s="93"/>
      <c r="AN78" s="93"/>
      <c r="AO78" s="94">
        <v>4.6610434239300197E-2</v>
      </c>
      <c r="AP78" s="94"/>
      <c r="AQ78" s="94"/>
      <c r="AR78" s="94"/>
      <c r="AS78" s="94"/>
      <c r="AT78" s="94"/>
      <c r="AU78" s="94"/>
    </row>
    <row r="79" spans="2:47" s="1" customFormat="1" ht="10.65" customHeight="1" x14ac:dyDescent="0.15">
      <c r="B79" s="91" t="s">
        <v>1120</v>
      </c>
      <c r="C79" s="91"/>
      <c r="D79" s="91"/>
      <c r="E79" s="91"/>
      <c r="F79" s="91"/>
      <c r="G79" s="91"/>
      <c r="H79" s="91"/>
      <c r="I79" s="91"/>
      <c r="J79" s="91"/>
      <c r="K79" s="91"/>
      <c r="L79" s="91"/>
      <c r="M79" s="104">
        <v>94898764.210000098</v>
      </c>
      <c r="N79" s="104"/>
      <c r="O79" s="104"/>
      <c r="P79" s="104"/>
      <c r="Q79" s="104"/>
      <c r="R79" s="104"/>
      <c r="S79" s="104"/>
      <c r="T79" s="104"/>
      <c r="U79" s="104"/>
      <c r="V79" s="104"/>
      <c r="W79" s="104"/>
      <c r="X79" s="94">
        <v>4.1696867874154303E-2</v>
      </c>
      <c r="Y79" s="94"/>
      <c r="Z79" s="94"/>
      <c r="AA79" s="94"/>
      <c r="AB79" s="94"/>
      <c r="AC79" s="94"/>
      <c r="AD79" s="94"/>
      <c r="AE79" s="94"/>
      <c r="AF79" s="94"/>
      <c r="AG79" s="94"/>
      <c r="AH79" s="94"/>
      <c r="AI79" s="93">
        <v>872</v>
      </c>
      <c r="AJ79" s="93"/>
      <c r="AK79" s="93"/>
      <c r="AL79" s="93"/>
      <c r="AM79" s="93"/>
      <c r="AN79" s="93"/>
      <c r="AO79" s="94">
        <v>2.72414870353015E-2</v>
      </c>
      <c r="AP79" s="94"/>
      <c r="AQ79" s="94"/>
      <c r="AR79" s="94"/>
      <c r="AS79" s="94"/>
      <c r="AT79" s="94"/>
      <c r="AU79" s="94"/>
    </row>
    <row r="80" spans="2:47" s="1" customFormat="1" ht="10.65" customHeight="1" x14ac:dyDescent="0.15">
      <c r="B80" s="91" t="s">
        <v>1121</v>
      </c>
      <c r="C80" s="91"/>
      <c r="D80" s="91"/>
      <c r="E80" s="91"/>
      <c r="F80" s="91"/>
      <c r="G80" s="91"/>
      <c r="H80" s="91"/>
      <c r="I80" s="91"/>
      <c r="J80" s="91"/>
      <c r="K80" s="91"/>
      <c r="L80" s="91"/>
      <c r="M80" s="104">
        <v>98284448.270000294</v>
      </c>
      <c r="N80" s="104"/>
      <c r="O80" s="104"/>
      <c r="P80" s="104"/>
      <c r="Q80" s="104"/>
      <c r="R80" s="104"/>
      <c r="S80" s="104"/>
      <c r="T80" s="104"/>
      <c r="U80" s="104"/>
      <c r="V80" s="104"/>
      <c r="W80" s="104"/>
      <c r="X80" s="94">
        <v>4.3184478614806898E-2</v>
      </c>
      <c r="Y80" s="94"/>
      <c r="Z80" s="94"/>
      <c r="AA80" s="94"/>
      <c r="AB80" s="94"/>
      <c r="AC80" s="94"/>
      <c r="AD80" s="94"/>
      <c r="AE80" s="94"/>
      <c r="AF80" s="94"/>
      <c r="AG80" s="94"/>
      <c r="AH80" s="94"/>
      <c r="AI80" s="93">
        <v>928</v>
      </c>
      <c r="AJ80" s="93"/>
      <c r="AK80" s="93"/>
      <c r="AL80" s="93"/>
      <c r="AM80" s="93"/>
      <c r="AN80" s="93"/>
      <c r="AO80" s="94">
        <v>2.8990940331146499E-2</v>
      </c>
      <c r="AP80" s="94"/>
      <c r="AQ80" s="94"/>
      <c r="AR80" s="94"/>
      <c r="AS80" s="94"/>
      <c r="AT80" s="94"/>
      <c r="AU80" s="94"/>
    </row>
    <row r="81" spans="2:47" s="1" customFormat="1" ht="10.65" customHeight="1" x14ac:dyDescent="0.15">
      <c r="B81" s="91" t="s">
        <v>1122</v>
      </c>
      <c r="C81" s="91"/>
      <c r="D81" s="91"/>
      <c r="E81" s="91"/>
      <c r="F81" s="91"/>
      <c r="G81" s="91"/>
      <c r="H81" s="91"/>
      <c r="I81" s="91"/>
      <c r="J81" s="91"/>
      <c r="K81" s="91"/>
      <c r="L81" s="91"/>
      <c r="M81" s="104">
        <v>92477297.140000001</v>
      </c>
      <c r="N81" s="104"/>
      <c r="O81" s="104"/>
      <c r="P81" s="104"/>
      <c r="Q81" s="104"/>
      <c r="R81" s="104"/>
      <c r="S81" s="104"/>
      <c r="T81" s="104"/>
      <c r="U81" s="104"/>
      <c r="V81" s="104"/>
      <c r="W81" s="104"/>
      <c r="X81" s="94">
        <v>4.0632917323059903E-2</v>
      </c>
      <c r="Y81" s="94"/>
      <c r="Z81" s="94"/>
      <c r="AA81" s="94"/>
      <c r="AB81" s="94"/>
      <c r="AC81" s="94"/>
      <c r="AD81" s="94"/>
      <c r="AE81" s="94"/>
      <c r="AF81" s="94"/>
      <c r="AG81" s="94"/>
      <c r="AH81" s="94"/>
      <c r="AI81" s="93">
        <v>744</v>
      </c>
      <c r="AJ81" s="93"/>
      <c r="AK81" s="93"/>
      <c r="AL81" s="93"/>
      <c r="AM81" s="93"/>
      <c r="AN81" s="93"/>
      <c r="AO81" s="94">
        <v>2.3242736644798499E-2</v>
      </c>
      <c r="AP81" s="94"/>
      <c r="AQ81" s="94"/>
      <c r="AR81" s="94"/>
      <c r="AS81" s="94"/>
      <c r="AT81" s="94"/>
      <c r="AU81" s="94"/>
    </row>
    <row r="82" spans="2:47" s="1" customFormat="1" ht="10.65" customHeight="1" x14ac:dyDescent="0.15">
      <c r="B82" s="91" t="s">
        <v>1123</v>
      </c>
      <c r="C82" s="91"/>
      <c r="D82" s="91"/>
      <c r="E82" s="91"/>
      <c r="F82" s="91"/>
      <c r="G82" s="91"/>
      <c r="H82" s="91"/>
      <c r="I82" s="91"/>
      <c r="J82" s="91"/>
      <c r="K82" s="91"/>
      <c r="L82" s="91"/>
      <c r="M82" s="104">
        <v>154365791.65000001</v>
      </c>
      <c r="N82" s="104"/>
      <c r="O82" s="104"/>
      <c r="P82" s="104"/>
      <c r="Q82" s="104"/>
      <c r="R82" s="104"/>
      <c r="S82" s="104"/>
      <c r="T82" s="104"/>
      <c r="U82" s="104"/>
      <c r="V82" s="104"/>
      <c r="W82" s="104"/>
      <c r="X82" s="94">
        <v>6.7825646332716205E-2</v>
      </c>
      <c r="Y82" s="94"/>
      <c r="Z82" s="94"/>
      <c r="AA82" s="94"/>
      <c r="AB82" s="94"/>
      <c r="AC82" s="94"/>
      <c r="AD82" s="94"/>
      <c r="AE82" s="94"/>
      <c r="AF82" s="94"/>
      <c r="AG82" s="94"/>
      <c r="AH82" s="94"/>
      <c r="AI82" s="93">
        <v>1113</v>
      </c>
      <c r="AJ82" s="93"/>
      <c r="AK82" s="93"/>
      <c r="AL82" s="93"/>
      <c r="AM82" s="93"/>
      <c r="AN82" s="93"/>
      <c r="AO82" s="94">
        <v>3.4770384254920302E-2</v>
      </c>
      <c r="AP82" s="94"/>
      <c r="AQ82" s="94"/>
      <c r="AR82" s="94"/>
      <c r="AS82" s="94"/>
      <c r="AT82" s="94"/>
      <c r="AU82" s="94"/>
    </row>
    <row r="83" spans="2:47" s="1" customFormat="1" ht="10.65" customHeight="1" x14ac:dyDescent="0.15">
      <c r="B83" s="91" t="s">
        <v>1124</v>
      </c>
      <c r="C83" s="91"/>
      <c r="D83" s="91"/>
      <c r="E83" s="91"/>
      <c r="F83" s="91"/>
      <c r="G83" s="91"/>
      <c r="H83" s="91"/>
      <c r="I83" s="91"/>
      <c r="J83" s="91"/>
      <c r="K83" s="91"/>
      <c r="L83" s="91"/>
      <c r="M83" s="104">
        <v>159724800.49000001</v>
      </c>
      <c r="N83" s="104"/>
      <c r="O83" s="104"/>
      <c r="P83" s="104"/>
      <c r="Q83" s="104"/>
      <c r="R83" s="104"/>
      <c r="S83" s="104"/>
      <c r="T83" s="104"/>
      <c r="U83" s="104"/>
      <c r="V83" s="104"/>
      <c r="W83" s="104"/>
      <c r="X83" s="94">
        <v>7.0180301689907507E-2</v>
      </c>
      <c r="Y83" s="94"/>
      <c r="Z83" s="94"/>
      <c r="AA83" s="94"/>
      <c r="AB83" s="94"/>
      <c r="AC83" s="94"/>
      <c r="AD83" s="94"/>
      <c r="AE83" s="94"/>
      <c r="AF83" s="94"/>
      <c r="AG83" s="94"/>
      <c r="AH83" s="94"/>
      <c r="AI83" s="93">
        <v>1072</v>
      </c>
      <c r="AJ83" s="93"/>
      <c r="AK83" s="93"/>
      <c r="AL83" s="93"/>
      <c r="AM83" s="93"/>
      <c r="AN83" s="93"/>
      <c r="AO83" s="94">
        <v>3.3489534520462397E-2</v>
      </c>
      <c r="AP83" s="94"/>
      <c r="AQ83" s="94"/>
      <c r="AR83" s="94"/>
      <c r="AS83" s="94"/>
      <c r="AT83" s="94"/>
      <c r="AU83" s="94"/>
    </row>
    <row r="84" spans="2:47" s="1" customFormat="1" ht="10.65" customHeight="1" x14ac:dyDescent="0.15">
      <c r="B84" s="91" t="s">
        <v>1125</v>
      </c>
      <c r="C84" s="91"/>
      <c r="D84" s="91"/>
      <c r="E84" s="91"/>
      <c r="F84" s="91"/>
      <c r="G84" s="91"/>
      <c r="H84" s="91"/>
      <c r="I84" s="91"/>
      <c r="J84" s="91"/>
      <c r="K84" s="91"/>
      <c r="L84" s="91"/>
      <c r="M84" s="104">
        <v>123936243.67</v>
      </c>
      <c r="N84" s="104"/>
      <c r="O84" s="104"/>
      <c r="P84" s="104"/>
      <c r="Q84" s="104"/>
      <c r="R84" s="104"/>
      <c r="S84" s="104"/>
      <c r="T84" s="104"/>
      <c r="U84" s="104"/>
      <c r="V84" s="104"/>
      <c r="W84" s="104"/>
      <c r="X84" s="94">
        <v>5.4455431745047203E-2</v>
      </c>
      <c r="Y84" s="94"/>
      <c r="Z84" s="94"/>
      <c r="AA84" s="94"/>
      <c r="AB84" s="94"/>
      <c r="AC84" s="94"/>
      <c r="AD84" s="94"/>
      <c r="AE84" s="94"/>
      <c r="AF84" s="94"/>
      <c r="AG84" s="94"/>
      <c r="AH84" s="94"/>
      <c r="AI84" s="93">
        <v>731</v>
      </c>
      <c r="AJ84" s="93"/>
      <c r="AK84" s="93"/>
      <c r="AL84" s="93"/>
      <c r="AM84" s="93"/>
      <c r="AN84" s="93"/>
      <c r="AO84" s="94">
        <v>2.2836613558263E-2</v>
      </c>
      <c r="AP84" s="94"/>
      <c r="AQ84" s="94"/>
      <c r="AR84" s="94"/>
      <c r="AS84" s="94"/>
      <c r="AT84" s="94"/>
      <c r="AU84" s="94"/>
    </row>
    <row r="85" spans="2:47" s="1" customFormat="1" ht="10.65" customHeight="1" x14ac:dyDescent="0.15">
      <c r="B85" s="91" t="s">
        <v>1126</v>
      </c>
      <c r="C85" s="91"/>
      <c r="D85" s="91"/>
      <c r="E85" s="91"/>
      <c r="F85" s="91"/>
      <c r="G85" s="91"/>
      <c r="H85" s="91"/>
      <c r="I85" s="91"/>
      <c r="J85" s="91"/>
      <c r="K85" s="91"/>
      <c r="L85" s="91"/>
      <c r="M85" s="104">
        <v>111688545.39</v>
      </c>
      <c r="N85" s="104"/>
      <c r="O85" s="104"/>
      <c r="P85" s="104"/>
      <c r="Q85" s="104"/>
      <c r="R85" s="104"/>
      <c r="S85" s="104"/>
      <c r="T85" s="104"/>
      <c r="U85" s="104"/>
      <c r="V85" s="104"/>
      <c r="W85" s="104"/>
      <c r="X85" s="94">
        <v>4.9074005957314398E-2</v>
      </c>
      <c r="Y85" s="94"/>
      <c r="Z85" s="94"/>
      <c r="AA85" s="94"/>
      <c r="AB85" s="94"/>
      <c r="AC85" s="94"/>
      <c r="AD85" s="94"/>
      <c r="AE85" s="94"/>
      <c r="AF85" s="94"/>
      <c r="AG85" s="94"/>
      <c r="AH85" s="94"/>
      <c r="AI85" s="93">
        <v>630</v>
      </c>
      <c r="AJ85" s="93"/>
      <c r="AK85" s="93"/>
      <c r="AL85" s="93"/>
      <c r="AM85" s="93"/>
      <c r="AN85" s="93"/>
      <c r="AO85" s="94">
        <v>1.9681349578256801E-2</v>
      </c>
      <c r="AP85" s="94"/>
      <c r="AQ85" s="94"/>
      <c r="AR85" s="94"/>
      <c r="AS85" s="94"/>
      <c r="AT85" s="94"/>
      <c r="AU85" s="94"/>
    </row>
    <row r="86" spans="2:47" s="1" customFormat="1" ht="10.65" customHeight="1" x14ac:dyDescent="0.15">
      <c r="B86" s="91" t="s">
        <v>1128</v>
      </c>
      <c r="C86" s="91"/>
      <c r="D86" s="91"/>
      <c r="E86" s="91"/>
      <c r="F86" s="91"/>
      <c r="G86" s="91"/>
      <c r="H86" s="91"/>
      <c r="I86" s="91"/>
      <c r="J86" s="91"/>
      <c r="K86" s="91"/>
      <c r="L86" s="91"/>
      <c r="M86" s="104">
        <v>36558986.960000001</v>
      </c>
      <c r="N86" s="104"/>
      <c r="O86" s="104"/>
      <c r="P86" s="104"/>
      <c r="Q86" s="104"/>
      <c r="R86" s="104"/>
      <c r="S86" s="104"/>
      <c r="T86" s="104"/>
      <c r="U86" s="104"/>
      <c r="V86" s="104"/>
      <c r="W86" s="104"/>
      <c r="X86" s="94">
        <v>1.60633835600929E-2</v>
      </c>
      <c r="Y86" s="94"/>
      <c r="Z86" s="94"/>
      <c r="AA86" s="94"/>
      <c r="AB86" s="94"/>
      <c r="AC86" s="94"/>
      <c r="AD86" s="94"/>
      <c r="AE86" s="94"/>
      <c r="AF86" s="94"/>
      <c r="AG86" s="94"/>
      <c r="AH86" s="94"/>
      <c r="AI86" s="93">
        <v>212</v>
      </c>
      <c r="AJ86" s="93"/>
      <c r="AK86" s="93"/>
      <c r="AL86" s="93"/>
      <c r="AM86" s="93"/>
      <c r="AN86" s="93"/>
      <c r="AO86" s="94">
        <v>6.62293033427054E-3</v>
      </c>
      <c r="AP86" s="94"/>
      <c r="AQ86" s="94"/>
      <c r="AR86" s="94"/>
      <c r="AS86" s="94"/>
      <c r="AT86" s="94"/>
      <c r="AU86" s="94"/>
    </row>
    <row r="87" spans="2:47" s="1" customFormat="1" ht="10.65" customHeight="1" x14ac:dyDescent="0.15">
      <c r="B87" s="91" t="s">
        <v>1129</v>
      </c>
      <c r="C87" s="91"/>
      <c r="D87" s="91"/>
      <c r="E87" s="91"/>
      <c r="F87" s="91"/>
      <c r="G87" s="91"/>
      <c r="H87" s="91"/>
      <c r="I87" s="91"/>
      <c r="J87" s="91"/>
      <c r="K87" s="91"/>
      <c r="L87" s="91"/>
      <c r="M87" s="104">
        <v>4751626.2</v>
      </c>
      <c r="N87" s="104"/>
      <c r="O87" s="104"/>
      <c r="P87" s="104"/>
      <c r="Q87" s="104"/>
      <c r="R87" s="104"/>
      <c r="S87" s="104"/>
      <c r="T87" s="104"/>
      <c r="U87" s="104"/>
      <c r="V87" s="104"/>
      <c r="W87" s="104"/>
      <c r="X87" s="94">
        <v>2.0877819800723201E-3</v>
      </c>
      <c r="Y87" s="94"/>
      <c r="Z87" s="94"/>
      <c r="AA87" s="94"/>
      <c r="AB87" s="94"/>
      <c r="AC87" s="94"/>
      <c r="AD87" s="94"/>
      <c r="AE87" s="94"/>
      <c r="AF87" s="94"/>
      <c r="AG87" s="94"/>
      <c r="AH87" s="94"/>
      <c r="AI87" s="93">
        <v>32</v>
      </c>
      <c r="AJ87" s="93"/>
      <c r="AK87" s="93"/>
      <c r="AL87" s="93"/>
      <c r="AM87" s="93"/>
      <c r="AN87" s="93"/>
      <c r="AO87" s="94">
        <v>9.9968759762574205E-4</v>
      </c>
      <c r="AP87" s="94"/>
      <c r="AQ87" s="94"/>
      <c r="AR87" s="94"/>
      <c r="AS87" s="94"/>
      <c r="AT87" s="94"/>
      <c r="AU87" s="94"/>
    </row>
    <row r="88" spans="2:47" s="1" customFormat="1" ht="10.65" customHeight="1" x14ac:dyDescent="0.15">
      <c r="B88" s="91" t="s">
        <v>1130</v>
      </c>
      <c r="C88" s="91"/>
      <c r="D88" s="91"/>
      <c r="E88" s="91"/>
      <c r="F88" s="91"/>
      <c r="G88" s="91"/>
      <c r="H88" s="91"/>
      <c r="I88" s="91"/>
      <c r="J88" s="91"/>
      <c r="K88" s="91"/>
      <c r="L88" s="91"/>
      <c r="M88" s="104">
        <v>27494956.760000002</v>
      </c>
      <c r="N88" s="104"/>
      <c r="O88" s="104"/>
      <c r="P88" s="104"/>
      <c r="Q88" s="104"/>
      <c r="R88" s="104"/>
      <c r="S88" s="104"/>
      <c r="T88" s="104"/>
      <c r="U88" s="104"/>
      <c r="V88" s="104"/>
      <c r="W88" s="104"/>
      <c r="X88" s="94">
        <v>1.20808062019684E-2</v>
      </c>
      <c r="Y88" s="94"/>
      <c r="Z88" s="94"/>
      <c r="AA88" s="94"/>
      <c r="AB88" s="94"/>
      <c r="AC88" s="94"/>
      <c r="AD88" s="94"/>
      <c r="AE88" s="94"/>
      <c r="AF88" s="94"/>
      <c r="AG88" s="94"/>
      <c r="AH88" s="94"/>
      <c r="AI88" s="93">
        <v>173</v>
      </c>
      <c r="AJ88" s="93"/>
      <c r="AK88" s="93"/>
      <c r="AL88" s="93"/>
      <c r="AM88" s="93"/>
      <c r="AN88" s="93"/>
      <c r="AO88" s="94">
        <v>5.4045610746641702E-3</v>
      </c>
      <c r="AP88" s="94"/>
      <c r="AQ88" s="94"/>
      <c r="AR88" s="94"/>
      <c r="AS88" s="94"/>
      <c r="AT88" s="94"/>
      <c r="AU88" s="94"/>
    </row>
    <row r="89" spans="2:47" s="1" customFormat="1" ht="10.65" customHeight="1" x14ac:dyDescent="0.15">
      <c r="B89" s="91" t="s">
        <v>1131</v>
      </c>
      <c r="C89" s="91"/>
      <c r="D89" s="91"/>
      <c r="E89" s="91"/>
      <c r="F89" s="91"/>
      <c r="G89" s="91"/>
      <c r="H89" s="91"/>
      <c r="I89" s="91"/>
      <c r="J89" s="91"/>
      <c r="K89" s="91"/>
      <c r="L89" s="91"/>
      <c r="M89" s="104">
        <v>2935395.32</v>
      </c>
      <c r="N89" s="104"/>
      <c r="O89" s="104"/>
      <c r="P89" s="104"/>
      <c r="Q89" s="104"/>
      <c r="R89" s="104"/>
      <c r="S89" s="104"/>
      <c r="T89" s="104"/>
      <c r="U89" s="104"/>
      <c r="V89" s="104"/>
      <c r="W89" s="104"/>
      <c r="X89" s="94">
        <v>1.28976169326716E-3</v>
      </c>
      <c r="Y89" s="94"/>
      <c r="Z89" s="94"/>
      <c r="AA89" s="94"/>
      <c r="AB89" s="94"/>
      <c r="AC89" s="94"/>
      <c r="AD89" s="94"/>
      <c r="AE89" s="94"/>
      <c r="AF89" s="94"/>
      <c r="AG89" s="94"/>
      <c r="AH89" s="94"/>
      <c r="AI89" s="93">
        <v>18</v>
      </c>
      <c r="AJ89" s="93"/>
      <c r="AK89" s="93"/>
      <c r="AL89" s="93"/>
      <c r="AM89" s="93"/>
      <c r="AN89" s="93"/>
      <c r="AO89" s="94">
        <v>5.6232427366447997E-4</v>
      </c>
      <c r="AP89" s="94"/>
      <c r="AQ89" s="94"/>
      <c r="AR89" s="94"/>
      <c r="AS89" s="94"/>
      <c r="AT89" s="94"/>
      <c r="AU89" s="94"/>
    </row>
    <row r="90" spans="2:47" s="1" customFormat="1" ht="10.65" customHeight="1" x14ac:dyDescent="0.15">
      <c r="B90" s="91" t="s">
        <v>1132</v>
      </c>
      <c r="C90" s="91"/>
      <c r="D90" s="91"/>
      <c r="E90" s="91"/>
      <c r="F90" s="91"/>
      <c r="G90" s="91"/>
      <c r="H90" s="91"/>
      <c r="I90" s="91"/>
      <c r="J90" s="91"/>
      <c r="K90" s="91"/>
      <c r="L90" s="91"/>
      <c r="M90" s="104">
        <v>3682137.02</v>
      </c>
      <c r="N90" s="104"/>
      <c r="O90" s="104"/>
      <c r="P90" s="104"/>
      <c r="Q90" s="104"/>
      <c r="R90" s="104"/>
      <c r="S90" s="104"/>
      <c r="T90" s="104"/>
      <c r="U90" s="104"/>
      <c r="V90" s="104"/>
      <c r="W90" s="104"/>
      <c r="X90" s="94">
        <v>1.61786701961387E-3</v>
      </c>
      <c r="Y90" s="94"/>
      <c r="Z90" s="94"/>
      <c r="AA90" s="94"/>
      <c r="AB90" s="94"/>
      <c r="AC90" s="94"/>
      <c r="AD90" s="94"/>
      <c r="AE90" s="94"/>
      <c r="AF90" s="94"/>
      <c r="AG90" s="94"/>
      <c r="AH90" s="94"/>
      <c r="AI90" s="93">
        <v>16</v>
      </c>
      <c r="AJ90" s="93"/>
      <c r="AK90" s="93"/>
      <c r="AL90" s="93"/>
      <c r="AM90" s="93"/>
      <c r="AN90" s="93"/>
      <c r="AO90" s="94">
        <v>4.9984379881287103E-4</v>
      </c>
      <c r="AP90" s="94"/>
      <c r="AQ90" s="94"/>
      <c r="AR90" s="94"/>
      <c r="AS90" s="94"/>
      <c r="AT90" s="94"/>
      <c r="AU90" s="94"/>
    </row>
    <row r="91" spans="2:47" s="1" customFormat="1" ht="10.65" customHeight="1" x14ac:dyDescent="0.15">
      <c r="B91" s="91" t="s">
        <v>1133</v>
      </c>
      <c r="C91" s="91"/>
      <c r="D91" s="91"/>
      <c r="E91" s="91"/>
      <c r="F91" s="91"/>
      <c r="G91" s="91"/>
      <c r="H91" s="91"/>
      <c r="I91" s="91"/>
      <c r="J91" s="91"/>
      <c r="K91" s="91"/>
      <c r="L91" s="91"/>
      <c r="M91" s="104">
        <v>1136751.3700000001</v>
      </c>
      <c r="N91" s="104"/>
      <c r="O91" s="104"/>
      <c r="P91" s="104"/>
      <c r="Q91" s="104"/>
      <c r="R91" s="104"/>
      <c r="S91" s="104"/>
      <c r="T91" s="104"/>
      <c r="U91" s="104"/>
      <c r="V91" s="104"/>
      <c r="W91" s="104"/>
      <c r="X91" s="94">
        <v>4.9946879788408398E-4</v>
      </c>
      <c r="Y91" s="94"/>
      <c r="Z91" s="94"/>
      <c r="AA91" s="94"/>
      <c r="AB91" s="94"/>
      <c r="AC91" s="94"/>
      <c r="AD91" s="94"/>
      <c r="AE91" s="94"/>
      <c r="AF91" s="94"/>
      <c r="AG91" s="94"/>
      <c r="AH91" s="94"/>
      <c r="AI91" s="93">
        <v>5</v>
      </c>
      <c r="AJ91" s="93"/>
      <c r="AK91" s="93"/>
      <c r="AL91" s="93"/>
      <c r="AM91" s="93"/>
      <c r="AN91" s="93"/>
      <c r="AO91" s="94">
        <v>1.5620118712902201E-4</v>
      </c>
      <c r="AP91" s="94"/>
      <c r="AQ91" s="94"/>
      <c r="AR91" s="94"/>
      <c r="AS91" s="94"/>
      <c r="AT91" s="94"/>
      <c r="AU91" s="94"/>
    </row>
    <row r="92" spans="2:47" s="1" customFormat="1" ht="13.35" customHeight="1" x14ac:dyDescent="0.15">
      <c r="B92" s="100"/>
      <c r="C92" s="100"/>
      <c r="D92" s="100"/>
      <c r="E92" s="100"/>
      <c r="F92" s="100"/>
      <c r="G92" s="100"/>
      <c r="H92" s="100"/>
      <c r="I92" s="100"/>
      <c r="J92" s="100"/>
      <c r="K92" s="100"/>
      <c r="L92" s="100"/>
      <c r="M92" s="105">
        <v>2275920687.77</v>
      </c>
      <c r="N92" s="105"/>
      <c r="O92" s="105"/>
      <c r="P92" s="105"/>
      <c r="Q92" s="105"/>
      <c r="R92" s="105"/>
      <c r="S92" s="105"/>
      <c r="T92" s="105"/>
      <c r="U92" s="105"/>
      <c r="V92" s="105"/>
      <c r="W92" s="105"/>
      <c r="X92" s="96">
        <v>1</v>
      </c>
      <c r="Y92" s="96"/>
      <c r="Z92" s="96"/>
      <c r="AA92" s="96"/>
      <c r="AB92" s="96"/>
      <c r="AC92" s="96"/>
      <c r="AD92" s="96"/>
      <c r="AE92" s="96"/>
      <c r="AF92" s="96"/>
      <c r="AG92" s="96"/>
      <c r="AH92" s="96"/>
      <c r="AI92" s="95">
        <v>32010</v>
      </c>
      <c r="AJ92" s="95"/>
      <c r="AK92" s="95"/>
      <c r="AL92" s="95"/>
      <c r="AM92" s="95"/>
      <c r="AN92" s="95"/>
      <c r="AO92" s="96">
        <v>1</v>
      </c>
      <c r="AP92" s="96"/>
      <c r="AQ92" s="96"/>
      <c r="AR92" s="96"/>
      <c r="AS92" s="96"/>
      <c r="AT92" s="96"/>
      <c r="AU92" s="96"/>
    </row>
    <row r="93" spans="2:47" s="1" customFormat="1" ht="9" customHeight="1" x14ac:dyDescent="0.15"/>
    <row r="94" spans="2:47" s="1" customFormat="1" ht="19.2" customHeight="1" x14ac:dyDescent="0.15">
      <c r="B94" s="83" t="s">
        <v>1215</v>
      </c>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row>
    <row r="95" spans="2:47" s="1" customFormat="1" ht="9" customHeight="1" x14ac:dyDescent="0.15"/>
    <row r="96" spans="2:47" s="1" customFormat="1" ht="12.75" customHeight="1" x14ac:dyDescent="0.15">
      <c r="B96" s="77" t="s">
        <v>1102</v>
      </c>
      <c r="C96" s="77"/>
      <c r="D96" s="77"/>
      <c r="E96" s="77"/>
      <c r="F96" s="77"/>
      <c r="G96" s="77"/>
      <c r="H96" s="77"/>
      <c r="I96" s="77"/>
      <c r="J96" s="77"/>
      <c r="K96" s="77" t="s">
        <v>1099</v>
      </c>
      <c r="L96" s="77"/>
      <c r="M96" s="77"/>
      <c r="N96" s="77"/>
      <c r="O96" s="77"/>
      <c r="P96" s="77"/>
      <c r="Q96" s="77"/>
      <c r="R96" s="77"/>
      <c r="S96" s="77"/>
      <c r="T96" s="77"/>
      <c r="U96" s="77"/>
      <c r="V96" s="77"/>
      <c r="W96" s="77" t="s">
        <v>1100</v>
      </c>
      <c r="X96" s="77"/>
      <c r="Y96" s="77"/>
      <c r="Z96" s="77"/>
      <c r="AA96" s="77"/>
      <c r="AB96" s="77"/>
      <c r="AC96" s="77"/>
      <c r="AD96" s="77"/>
      <c r="AE96" s="77"/>
      <c r="AF96" s="77"/>
      <c r="AG96" s="77"/>
      <c r="AH96" s="77" t="s">
        <v>1101</v>
      </c>
      <c r="AI96" s="77"/>
      <c r="AJ96" s="77"/>
      <c r="AK96" s="77"/>
      <c r="AL96" s="77"/>
      <c r="AM96" s="77"/>
      <c r="AN96" s="77"/>
      <c r="AO96" s="77" t="s">
        <v>1100</v>
      </c>
      <c r="AP96" s="77"/>
      <c r="AQ96" s="77"/>
      <c r="AR96" s="77"/>
      <c r="AS96" s="77"/>
      <c r="AT96" s="77"/>
    </row>
    <row r="97" spans="2:46" s="1" customFormat="1" ht="10.65" customHeight="1" x14ac:dyDescent="0.15">
      <c r="B97" s="91" t="s">
        <v>1103</v>
      </c>
      <c r="C97" s="91"/>
      <c r="D97" s="91"/>
      <c r="E97" s="91"/>
      <c r="F97" s="91"/>
      <c r="G97" s="91"/>
      <c r="H97" s="91"/>
      <c r="I97" s="91"/>
      <c r="J97" s="91"/>
      <c r="K97" s="104">
        <v>0</v>
      </c>
      <c r="L97" s="104"/>
      <c r="M97" s="104"/>
      <c r="N97" s="104"/>
      <c r="O97" s="104"/>
      <c r="P97" s="104"/>
      <c r="Q97" s="104"/>
      <c r="R97" s="104"/>
      <c r="S97" s="104"/>
      <c r="T97" s="104"/>
      <c r="U97" s="104"/>
      <c r="V97" s="104"/>
      <c r="W97" s="94">
        <v>0</v>
      </c>
      <c r="X97" s="94"/>
      <c r="Y97" s="94"/>
      <c r="Z97" s="94"/>
      <c r="AA97" s="94"/>
      <c r="AB97" s="94"/>
      <c r="AC97" s="94"/>
      <c r="AD97" s="94"/>
      <c r="AE97" s="94"/>
      <c r="AF97" s="94"/>
      <c r="AG97" s="94"/>
      <c r="AH97" s="93">
        <v>4</v>
      </c>
      <c r="AI97" s="93"/>
      <c r="AJ97" s="93"/>
      <c r="AK97" s="93"/>
      <c r="AL97" s="93"/>
      <c r="AM97" s="93"/>
      <c r="AN97" s="93"/>
      <c r="AO97" s="94">
        <v>1.24960949703218E-4</v>
      </c>
      <c r="AP97" s="94"/>
      <c r="AQ97" s="94"/>
      <c r="AR97" s="94"/>
      <c r="AS97" s="94"/>
      <c r="AT97" s="94"/>
    </row>
    <row r="98" spans="2:46" s="1" customFormat="1" ht="10.65" customHeight="1" x14ac:dyDescent="0.15">
      <c r="B98" s="91" t="s">
        <v>1104</v>
      </c>
      <c r="C98" s="91"/>
      <c r="D98" s="91"/>
      <c r="E98" s="91"/>
      <c r="F98" s="91"/>
      <c r="G98" s="91"/>
      <c r="H98" s="91"/>
      <c r="I98" s="91"/>
      <c r="J98" s="91"/>
      <c r="K98" s="104">
        <v>2880389.1</v>
      </c>
      <c r="L98" s="104"/>
      <c r="M98" s="104"/>
      <c r="N98" s="104"/>
      <c r="O98" s="104"/>
      <c r="P98" s="104"/>
      <c r="Q98" s="104"/>
      <c r="R98" s="104"/>
      <c r="S98" s="104"/>
      <c r="T98" s="104"/>
      <c r="U98" s="104"/>
      <c r="V98" s="104"/>
      <c r="W98" s="94">
        <v>1.26559291607928E-3</v>
      </c>
      <c r="X98" s="94"/>
      <c r="Y98" s="94"/>
      <c r="Z98" s="94"/>
      <c r="AA98" s="94"/>
      <c r="AB98" s="94"/>
      <c r="AC98" s="94"/>
      <c r="AD98" s="94"/>
      <c r="AE98" s="94"/>
      <c r="AF98" s="94"/>
      <c r="AG98" s="94"/>
      <c r="AH98" s="93">
        <v>20</v>
      </c>
      <c r="AI98" s="93"/>
      <c r="AJ98" s="93"/>
      <c r="AK98" s="93"/>
      <c r="AL98" s="93"/>
      <c r="AM98" s="93"/>
      <c r="AN98" s="93"/>
      <c r="AO98" s="94">
        <v>6.2480474851608903E-4</v>
      </c>
      <c r="AP98" s="94"/>
      <c r="AQ98" s="94"/>
      <c r="AR98" s="94"/>
      <c r="AS98" s="94"/>
      <c r="AT98" s="94"/>
    </row>
    <row r="99" spans="2:46" s="1" customFormat="1" ht="10.65" customHeight="1" x14ac:dyDescent="0.15">
      <c r="B99" s="91" t="s">
        <v>1105</v>
      </c>
      <c r="C99" s="91"/>
      <c r="D99" s="91"/>
      <c r="E99" s="91"/>
      <c r="F99" s="91"/>
      <c r="G99" s="91"/>
      <c r="H99" s="91"/>
      <c r="I99" s="91"/>
      <c r="J99" s="91"/>
      <c r="K99" s="104">
        <v>1823465.76</v>
      </c>
      <c r="L99" s="104"/>
      <c r="M99" s="104"/>
      <c r="N99" s="104"/>
      <c r="O99" s="104"/>
      <c r="P99" s="104"/>
      <c r="Q99" s="104"/>
      <c r="R99" s="104"/>
      <c r="S99" s="104"/>
      <c r="T99" s="104"/>
      <c r="U99" s="104"/>
      <c r="V99" s="104"/>
      <c r="W99" s="94">
        <v>8.0119916735177301E-4</v>
      </c>
      <c r="X99" s="94"/>
      <c r="Y99" s="94"/>
      <c r="Z99" s="94"/>
      <c r="AA99" s="94"/>
      <c r="AB99" s="94"/>
      <c r="AC99" s="94"/>
      <c r="AD99" s="94"/>
      <c r="AE99" s="94"/>
      <c r="AF99" s="94"/>
      <c r="AG99" s="94"/>
      <c r="AH99" s="93">
        <v>29</v>
      </c>
      <c r="AI99" s="93"/>
      <c r="AJ99" s="93"/>
      <c r="AK99" s="93"/>
      <c r="AL99" s="93"/>
      <c r="AM99" s="93"/>
      <c r="AN99" s="93"/>
      <c r="AO99" s="94">
        <v>9.0596688534832896E-4</v>
      </c>
      <c r="AP99" s="94"/>
      <c r="AQ99" s="94"/>
      <c r="AR99" s="94"/>
      <c r="AS99" s="94"/>
      <c r="AT99" s="94"/>
    </row>
    <row r="100" spans="2:46" s="1" customFormat="1" ht="10.65" customHeight="1" x14ac:dyDescent="0.15">
      <c r="B100" s="91" t="s">
        <v>1106</v>
      </c>
      <c r="C100" s="91"/>
      <c r="D100" s="91"/>
      <c r="E100" s="91"/>
      <c r="F100" s="91"/>
      <c r="G100" s="91"/>
      <c r="H100" s="91"/>
      <c r="I100" s="91"/>
      <c r="J100" s="91"/>
      <c r="K100" s="104">
        <v>2348417.64</v>
      </c>
      <c r="L100" s="104"/>
      <c r="M100" s="104"/>
      <c r="N100" s="104"/>
      <c r="O100" s="104"/>
      <c r="P100" s="104"/>
      <c r="Q100" s="104"/>
      <c r="R100" s="104"/>
      <c r="S100" s="104"/>
      <c r="T100" s="104"/>
      <c r="U100" s="104"/>
      <c r="V100" s="104"/>
      <c r="W100" s="94">
        <v>1.03185390098151E-3</v>
      </c>
      <c r="X100" s="94"/>
      <c r="Y100" s="94"/>
      <c r="Z100" s="94"/>
      <c r="AA100" s="94"/>
      <c r="AB100" s="94"/>
      <c r="AC100" s="94"/>
      <c r="AD100" s="94"/>
      <c r="AE100" s="94"/>
      <c r="AF100" s="94"/>
      <c r="AG100" s="94"/>
      <c r="AH100" s="93">
        <v>35</v>
      </c>
      <c r="AI100" s="93"/>
      <c r="AJ100" s="93"/>
      <c r="AK100" s="93"/>
      <c r="AL100" s="93"/>
      <c r="AM100" s="93"/>
      <c r="AN100" s="93"/>
      <c r="AO100" s="94">
        <v>1.0934083099031599E-3</v>
      </c>
      <c r="AP100" s="94"/>
      <c r="AQ100" s="94"/>
      <c r="AR100" s="94"/>
      <c r="AS100" s="94"/>
      <c r="AT100" s="94"/>
    </row>
    <row r="101" spans="2:46" s="1" customFormat="1" ht="10.65" customHeight="1" x14ac:dyDescent="0.15">
      <c r="B101" s="91" t="s">
        <v>1107</v>
      </c>
      <c r="C101" s="91"/>
      <c r="D101" s="91"/>
      <c r="E101" s="91"/>
      <c r="F101" s="91"/>
      <c r="G101" s="91"/>
      <c r="H101" s="91"/>
      <c r="I101" s="91"/>
      <c r="J101" s="91"/>
      <c r="K101" s="104">
        <v>12331831.82</v>
      </c>
      <c r="L101" s="104"/>
      <c r="M101" s="104"/>
      <c r="N101" s="104"/>
      <c r="O101" s="104"/>
      <c r="P101" s="104"/>
      <c r="Q101" s="104"/>
      <c r="R101" s="104"/>
      <c r="S101" s="104"/>
      <c r="T101" s="104"/>
      <c r="U101" s="104"/>
      <c r="V101" s="104"/>
      <c r="W101" s="94">
        <v>5.4183926031636104E-3</v>
      </c>
      <c r="X101" s="94"/>
      <c r="Y101" s="94"/>
      <c r="Z101" s="94"/>
      <c r="AA101" s="94"/>
      <c r="AB101" s="94"/>
      <c r="AC101" s="94"/>
      <c r="AD101" s="94"/>
      <c r="AE101" s="94"/>
      <c r="AF101" s="94"/>
      <c r="AG101" s="94"/>
      <c r="AH101" s="93">
        <v>136</v>
      </c>
      <c r="AI101" s="93"/>
      <c r="AJ101" s="93"/>
      <c r="AK101" s="93"/>
      <c r="AL101" s="93"/>
      <c r="AM101" s="93"/>
      <c r="AN101" s="93"/>
      <c r="AO101" s="94">
        <v>4.2486722899093997E-3</v>
      </c>
      <c r="AP101" s="94"/>
      <c r="AQ101" s="94"/>
      <c r="AR101" s="94"/>
      <c r="AS101" s="94"/>
      <c r="AT101" s="94"/>
    </row>
    <row r="102" spans="2:46" s="1" customFormat="1" ht="10.65" customHeight="1" x14ac:dyDescent="0.15">
      <c r="B102" s="91" t="s">
        <v>1108</v>
      </c>
      <c r="C102" s="91"/>
      <c r="D102" s="91"/>
      <c r="E102" s="91"/>
      <c r="F102" s="91"/>
      <c r="G102" s="91"/>
      <c r="H102" s="91"/>
      <c r="I102" s="91"/>
      <c r="J102" s="91"/>
      <c r="K102" s="104">
        <v>1496537.05</v>
      </c>
      <c r="L102" s="104"/>
      <c r="M102" s="104"/>
      <c r="N102" s="104"/>
      <c r="O102" s="104"/>
      <c r="P102" s="104"/>
      <c r="Q102" s="104"/>
      <c r="R102" s="104"/>
      <c r="S102" s="104"/>
      <c r="T102" s="104"/>
      <c r="U102" s="104"/>
      <c r="V102" s="104"/>
      <c r="W102" s="94">
        <v>6.57552373438084E-4</v>
      </c>
      <c r="X102" s="94"/>
      <c r="Y102" s="94"/>
      <c r="Z102" s="94"/>
      <c r="AA102" s="94"/>
      <c r="AB102" s="94"/>
      <c r="AC102" s="94"/>
      <c r="AD102" s="94"/>
      <c r="AE102" s="94"/>
      <c r="AF102" s="94"/>
      <c r="AG102" s="94"/>
      <c r="AH102" s="93">
        <v>54</v>
      </c>
      <c r="AI102" s="93"/>
      <c r="AJ102" s="93"/>
      <c r="AK102" s="93"/>
      <c r="AL102" s="93"/>
      <c r="AM102" s="93"/>
      <c r="AN102" s="93"/>
      <c r="AO102" s="94">
        <v>1.68697282099344E-3</v>
      </c>
      <c r="AP102" s="94"/>
      <c r="AQ102" s="94"/>
      <c r="AR102" s="94"/>
      <c r="AS102" s="94"/>
      <c r="AT102" s="94"/>
    </row>
    <row r="103" spans="2:46" s="1" customFormat="1" ht="10.65" customHeight="1" x14ac:dyDescent="0.15">
      <c r="B103" s="91" t="s">
        <v>1109</v>
      </c>
      <c r="C103" s="91"/>
      <c r="D103" s="91"/>
      <c r="E103" s="91"/>
      <c r="F103" s="91"/>
      <c r="G103" s="91"/>
      <c r="H103" s="91"/>
      <c r="I103" s="91"/>
      <c r="J103" s="91"/>
      <c r="K103" s="104">
        <v>2653278.5</v>
      </c>
      <c r="L103" s="104"/>
      <c r="M103" s="104"/>
      <c r="N103" s="104"/>
      <c r="O103" s="104"/>
      <c r="P103" s="104"/>
      <c r="Q103" s="104"/>
      <c r="R103" s="104"/>
      <c r="S103" s="104"/>
      <c r="T103" s="104"/>
      <c r="U103" s="104"/>
      <c r="V103" s="104"/>
      <c r="W103" s="94">
        <v>1.16580446509309E-3</v>
      </c>
      <c r="X103" s="94"/>
      <c r="Y103" s="94"/>
      <c r="Z103" s="94"/>
      <c r="AA103" s="94"/>
      <c r="AB103" s="94"/>
      <c r="AC103" s="94"/>
      <c r="AD103" s="94"/>
      <c r="AE103" s="94"/>
      <c r="AF103" s="94"/>
      <c r="AG103" s="94"/>
      <c r="AH103" s="93">
        <v>95</v>
      </c>
      <c r="AI103" s="93"/>
      <c r="AJ103" s="93"/>
      <c r="AK103" s="93"/>
      <c r="AL103" s="93"/>
      <c r="AM103" s="93"/>
      <c r="AN103" s="93"/>
      <c r="AO103" s="94">
        <v>2.9678225554514198E-3</v>
      </c>
      <c r="AP103" s="94"/>
      <c r="AQ103" s="94"/>
      <c r="AR103" s="94"/>
      <c r="AS103" s="94"/>
      <c r="AT103" s="94"/>
    </row>
    <row r="104" spans="2:46" s="1" customFormat="1" ht="10.65" customHeight="1" x14ac:dyDescent="0.15">
      <c r="B104" s="91" t="s">
        <v>1110</v>
      </c>
      <c r="C104" s="91"/>
      <c r="D104" s="91"/>
      <c r="E104" s="91"/>
      <c r="F104" s="91"/>
      <c r="G104" s="91"/>
      <c r="H104" s="91"/>
      <c r="I104" s="91"/>
      <c r="J104" s="91"/>
      <c r="K104" s="104">
        <v>3409923.59</v>
      </c>
      <c r="L104" s="104"/>
      <c r="M104" s="104"/>
      <c r="N104" s="104"/>
      <c r="O104" s="104"/>
      <c r="P104" s="104"/>
      <c r="Q104" s="104"/>
      <c r="R104" s="104"/>
      <c r="S104" s="104"/>
      <c r="T104" s="104"/>
      <c r="U104" s="104"/>
      <c r="V104" s="104"/>
      <c r="W104" s="94">
        <v>1.4982611689079201E-3</v>
      </c>
      <c r="X104" s="94"/>
      <c r="Y104" s="94"/>
      <c r="Z104" s="94"/>
      <c r="AA104" s="94"/>
      <c r="AB104" s="94"/>
      <c r="AC104" s="94"/>
      <c r="AD104" s="94"/>
      <c r="AE104" s="94"/>
      <c r="AF104" s="94"/>
      <c r="AG104" s="94"/>
      <c r="AH104" s="93">
        <v>112</v>
      </c>
      <c r="AI104" s="93"/>
      <c r="AJ104" s="93"/>
      <c r="AK104" s="93"/>
      <c r="AL104" s="93"/>
      <c r="AM104" s="93"/>
      <c r="AN104" s="93"/>
      <c r="AO104" s="94">
        <v>3.4989065916901001E-3</v>
      </c>
      <c r="AP104" s="94"/>
      <c r="AQ104" s="94"/>
      <c r="AR104" s="94"/>
      <c r="AS104" s="94"/>
      <c r="AT104" s="94"/>
    </row>
    <row r="105" spans="2:46" s="1" customFormat="1" ht="10.65" customHeight="1" x14ac:dyDescent="0.15">
      <c r="B105" s="91" t="s">
        <v>1111</v>
      </c>
      <c r="C105" s="91"/>
      <c r="D105" s="91"/>
      <c r="E105" s="91"/>
      <c r="F105" s="91"/>
      <c r="G105" s="91"/>
      <c r="H105" s="91"/>
      <c r="I105" s="91"/>
      <c r="J105" s="91"/>
      <c r="K105" s="104">
        <v>3253396.28</v>
      </c>
      <c r="L105" s="104"/>
      <c r="M105" s="104"/>
      <c r="N105" s="104"/>
      <c r="O105" s="104"/>
      <c r="P105" s="104"/>
      <c r="Q105" s="104"/>
      <c r="R105" s="104"/>
      <c r="S105" s="104"/>
      <c r="T105" s="104"/>
      <c r="U105" s="104"/>
      <c r="V105" s="104"/>
      <c r="W105" s="94">
        <v>1.4294857889743701E-3</v>
      </c>
      <c r="X105" s="94"/>
      <c r="Y105" s="94"/>
      <c r="Z105" s="94"/>
      <c r="AA105" s="94"/>
      <c r="AB105" s="94"/>
      <c r="AC105" s="94"/>
      <c r="AD105" s="94"/>
      <c r="AE105" s="94"/>
      <c r="AF105" s="94"/>
      <c r="AG105" s="94"/>
      <c r="AH105" s="93">
        <v>144</v>
      </c>
      <c r="AI105" s="93"/>
      <c r="AJ105" s="93"/>
      <c r="AK105" s="93"/>
      <c r="AL105" s="93"/>
      <c r="AM105" s="93"/>
      <c r="AN105" s="93"/>
      <c r="AO105" s="94">
        <v>4.4985941893158398E-3</v>
      </c>
      <c r="AP105" s="94"/>
      <c r="AQ105" s="94"/>
      <c r="AR105" s="94"/>
      <c r="AS105" s="94"/>
      <c r="AT105" s="94"/>
    </row>
    <row r="106" spans="2:46" s="1" customFormat="1" ht="10.65" customHeight="1" x14ac:dyDescent="0.15">
      <c r="B106" s="91" t="s">
        <v>1112</v>
      </c>
      <c r="C106" s="91"/>
      <c r="D106" s="91"/>
      <c r="E106" s="91"/>
      <c r="F106" s="91"/>
      <c r="G106" s="91"/>
      <c r="H106" s="91"/>
      <c r="I106" s="91"/>
      <c r="J106" s="91"/>
      <c r="K106" s="104">
        <v>93212236.180000305</v>
      </c>
      <c r="L106" s="104"/>
      <c r="M106" s="104"/>
      <c r="N106" s="104"/>
      <c r="O106" s="104"/>
      <c r="P106" s="104"/>
      <c r="Q106" s="104"/>
      <c r="R106" s="104"/>
      <c r="S106" s="104"/>
      <c r="T106" s="104"/>
      <c r="U106" s="104"/>
      <c r="V106" s="104"/>
      <c r="W106" s="94">
        <v>4.0955836765705501E-2</v>
      </c>
      <c r="X106" s="94"/>
      <c r="Y106" s="94"/>
      <c r="Z106" s="94"/>
      <c r="AA106" s="94"/>
      <c r="AB106" s="94"/>
      <c r="AC106" s="94"/>
      <c r="AD106" s="94"/>
      <c r="AE106" s="94"/>
      <c r="AF106" s="94"/>
      <c r="AG106" s="94"/>
      <c r="AH106" s="93">
        <v>4736</v>
      </c>
      <c r="AI106" s="93"/>
      <c r="AJ106" s="93"/>
      <c r="AK106" s="93"/>
      <c r="AL106" s="93"/>
      <c r="AM106" s="93"/>
      <c r="AN106" s="93"/>
      <c r="AO106" s="94">
        <v>0.14795376444861</v>
      </c>
      <c r="AP106" s="94"/>
      <c r="AQ106" s="94"/>
      <c r="AR106" s="94"/>
      <c r="AS106" s="94"/>
      <c r="AT106" s="94"/>
    </row>
    <row r="107" spans="2:46" s="1" customFormat="1" ht="10.65" customHeight="1" x14ac:dyDescent="0.15">
      <c r="B107" s="91" t="s">
        <v>1113</v>
      </c>
      <c r="C107" s="91"/>
      <c r="D107" s="91"/>
      <c r="E107" s="91"/>
      <c r="F107" s="91"/>
      <c r="G107" s="91"/>
      <c r="H107" s="91"/>
      <c r="I107" s="91"/>
      <c r="J107" s="91"/>
      <c r="K107" s="104">
        <v>6776834.75</v>
      </c>
      <c r="L107" s="104"/>
      <c r="M107" s="104"/>
      <c r="N107" s="104"/>
      <c r="O107" s="104"/>
      <c r="P107" s="104"/>
      <c r="Q107" s="104"/>
      <c r="R107" s="104"/>
      <c r="S107" s="104"/>
      <c r="T107" s="104"/>
      <c r="U107" s="104"/>
      <c r="V107" s="104"/>
      <c r="W107" s="94">
        <v>2.9776234235297898E-3</v>
      </c>
      <c r="X107" s="94"/>
      <c r="Y107" s="94"/>
      <c r="Z107" s="94"/>
      <c r="AA107" s="94"/>
      <c r="AB107" s="94"/>
      <c r="AC107" s="94"/>
      <c r="AD107" s="94"/>
      <c r="AE107" s="94"/>
      <c r="AF107" s="94"/>
      <c r="AG107" s="94"/>
      <c r="AH107" s="93">
        <v>587</v>
      </c>
      <c r="AI107" s="93"/>
      <c r="AJ107" s="93"/>
      <c r="AK107" s="93"/>
      <c r="AL107" s="93"/>
      <c r="AM107" s="93"/>
      <c r="AN107" s="93"/>
      <c r="AO107" s="94">
        <v>1.83380193689472E-2</v>
      </c>
      <c r="AP107" s="94"/>
      <c r="AQ107" s="94"/>
      <c r="AR107" s="94"/>
      <c r="AS107" s="94"/>
      <c r="AT107" s="94"/>
    </row>
    <row r="108" spans="2:46" s="1" customFormat="1" ht="10.65" customHeight="1" x14ac:dyDescent="0.15">
      <c r="B108" s="91" t="s">
        <v>1114</v>
      </c>
      <c r="C108" s="91"/>
      <c r="D108" s="91"/>
      <c r="E108" s="91"/>
      <c r="F108" s="91"/>
      <c r="G108" s="91"/>
      <c r="H108" s="91"/>
      <c r="I108" s="91"/>
      <c r="J108" s="91"/>
      <c r="K108" s="104">
        <v>23130734.5</v>
      </c>
      <c r="L108" s="104"/>
      <c r="M108" s="104"/>
      <c r="N108" s="104"/>
      <c r="O108" s="104"/>
      <c r="P108" s="104"/>
      <c r="Q108" s="104"/>
      <c r="R108" s="104"/>
      <c r="S108" s="104"/>
      <c r="T108" s="104"/>
      <c r="U108" s="104"/>
      <c r="V108" s="104"/>
      <c r="W108" s="94">
        <v>1.0163242780953E-2</v>
      </c>
      <c r="X108" s="94"/>
      <c r="Y108" s="94"/>
      <c r="Z108" s="94"/>
      <c r="AA108" s="94"/>
      <c r="AB108" s="94"/>
      <c r="AC108" s="94"/>
      <c r="AD108" s="94"/>
      <c r="AE108" s="94"/>
      <c r="AF108" s="94"/>
      <c r="AG108" s="94"/>
      <c r="AH108" s="93">
        <v>841</v>
      </c>
      <c r="AI108" s="93"/>
      <c r="AJ108" s="93"/>
      <c r="AK108" s="93"/>
      <c r="AL108" s="93"/>
      <c r="AM108" s="93"/>
      <c r="AN108" s="93"/>
      <c r="AO108" s="94">
        <v>2.6273039675101501E-2</v>
      </c>
      <c r="AP108" s="94"/>
      <c r="AQ108" s="94"/>
      <c r="AR108" s="94"/>
      <c r="AS108" s="94"/>
      <c r="AT108" s="94"/>
    </row>
    <row r="109" spans="2:46" s="1" customFormat="1" ht="10.65" customHeight="1" x14ac:dyDescent="0.15">
      <c r="B109" s="91" t="s">
        <v>1115</v>
      </c>
      <c r="C109" s="91"/>
      <c r="D109" s="91"/>
      <c r="E109" s="91"/>
      <c r="F109" s="91"/>
      <c r="G109" s="91"/>
      <c r="H109" s="91"/>
      <c r="I109" s="91"/>
      <c r="J109" s="91"/>
      <c r="K109" s="104">
        <v>76664181.169999897</v>
      </c>
      <c r="L109" s="104"/>
      <c r="M109" s="104"/>
      <c r="N109" s="104"/>
      <c r="O109" s="104"/>
      <c r="P109" s="104"/>
      <c r="Q109" s="104"/>
      <c r="R109" s="104"/>
      <c r="S109" s="104"/>
      <c r="T109" s="104"/>
      <c r="U109" s="104"/>
      <c r="V109" s="104"/>
      <c r="W109" s="94">
        <v>3.3684908961004803E-2</v>
      </c>
      <c r="X109" s="94"/>
      <c r="Y109" s="94"/>
      <c r="Z109" s="94"/>
      <c r="AA109" s="94"/>
      <c r="AB109" s="94"/>
      <c r="AC109" s="94"/>
      <c r="AD109" s="94"/>
      <c r="AE109" s="94"/>
      <c r="AF109" s="94"/>
      <c r="AG109" s="94"/>
      <c r="AH109" s="93">
        <v>2405</v>
      </c>
      <c r="AI109" s="93"/>
      <c r="AJ109" s="93"/>
      <c r="AK109" s="93"/>
      <c r="AL109" s="93"/>
      <c r="AM109" s="93"/>
      <c r="AN109" s="93"/>
      <c r="AO109" s="94">
        <v>7.5132771009059698E-2</v>
      </c>
      <c r="AP109" s="94"/>
      <c r="AQ109" s="94"/>
      <c r="AR109" s="94"/>
      <c r="AS109" s="94"/>
      <c r="AT109" s="94"/>
    </row>
    <row r="110" spans="2:46" s="1" customFormat="1" ht="10.65" customHeight="1" x14ac:dyDescent="0.15">
      <c r="B110" s="91" t="s">
        <v>1116</v>
      </c>
      <c r="C110" s="91"/>
      <c r="D110" s="91"/>
      <c r="E110" s="91"/>
      <c r="F110" s="91"/>
      <c r="G110" s="91"/>
      <c r="H110" s="91"/>
      <c r="I110" s="91"/>
      <c r="J110" s="91"/>
      <c r="K110" s="104">
        <v>13973351.16</v>
      </c>
      <c r="L110" s="104"/>
      <c r="M110" s="104"/>
      <c r="N110" s="104"/>
      <c r="O110" s="104"/>
      <c r="P110" s="104"/>
      <c r="Q110" s="104"/>
      <c r="R110" s="104"/>
      <c r="S110" s="104"/>
      <c r="T110" s="104"/>
      <c r="U110" s="104"/>
      <c r="V110" s="104"/>
      <c r="W110" s="94">
        <v>6.13964767537282E-3</v>
      </c>
      <c r="X110" s="94"/>
      <c r="Y110" s="94"/>
      <c r="Z110" s="94"/>
      <c r="AA110" s="94"/>
      <c r="AB110" s="94"/>
      <c r="AC110" s="94"/>
      <c r="AD110" s="94"/>
      <c r="AE110" s="94"/>
      <c r="AF110" s="94"/>
      <c r="AG110" s="94"/>
      <c r="AH110" s="93">
        <v>331</v>
      </c>
      <c r="AI110" s="93"/>
      <c r="AJ110" s="93"/>
      <c r="AK110" s="93"/>
      <c r="AL110" s="93"/>
      <c r="AM110" s="93"/>
      <c r="AN110" s="93"/>
      <c r="AO110" s="94">
        <v>1.03405185879413E-2</v>
      </c>
      <c r="AP110" s="94"/>
      <c r="AQ110" s="94"/>
      <c r="AR110" s="94"/>
      <c r="AS110" s="94"/>
      <c r="AT110" s="94"/>
    </row>
    <row r="111" spans="2:46" s="1" customFormat="1" ht="10.65" customHeight="1" x14ac:dyDescent="0.15">
      <c r="B111" s="91" t="s">
        <v>1117</v>
      </c>
      <c r="C111" s="91"/>
      <c r="D111" s="91"/>
      <c r="E111" s="91"/>
      <c r="F111" s="91"/>
      <c r="G111" s="91"/>
      <c r="H111" s="91"/>
      <c r="I111" s="91"/>
      <c r="J111" s="91"/>
      <c r="K111" s="104">
        <v>229932716.86000001</v>
      </c>
      <c r="L111" s="104"/>
      <c r="M111" s="104"/>
      <c r="N111" s="104"/>
      <c r="O111" s="104"/>
      <c r="P111" s="104"/>
      <c r="Q111" s="104"/>
      <c r="R111" s="104"/>
      <c r="S111" s="104"/>
      <c r="T111" s="104"/>
      <c r="U111" s="104"/>
      <c r="V111" s="104"/>
      <c r="W111" s="94">
        <v>0.10102844009265199</v>
      </c>
      <c r="X111" s="94"/>
      <c r="Y111" s="94"/>
      <c r="Z111" s="94"/>
      <c r="AA111" s="94"/>
      <c r="AB111" s="94"/>
      <c r="AC111" s="94"/>
      <c r="AD111" s="94"/>
      <c r="AE111" s="94"/>
      <c r="AF111" s="94"/>
      <c r="AG111" s="94"/>
      <c r="AH111" s="93">
        <v>4399</v>
      </c>
      <c r="AI111" s="93"/>
      <c r="AJ111" s="93"/>
      <c r="AK111" s="93"/>
      <c r="AL111" s="93"/>
      <c r="AM111" s="93"/>
      <c r="AN111" s="93"/>
      <c r="AO111" s="94">
        <v>0.13742580443611399</v>
      </c>
      <c r="AP111" s="94"/>
      <c r="AQ111" s="94"/>
      <c r="AR111" s="94"/>
      <c r="AS111" s="94"/>
      <c r="AT111" s="94"/>
    </row>
    <row r="112" spans="2:46" s="1" customFormat="1" ht="10.65" customHeight="1" x14ac:dyDescent="0.15">
      <c r="B112" s="91" t="s">
        <v>1118</v>
      </c>
      <c r="C112" s="91"/>
      <c r="D112" s="91"/>
      <c r="E112" s="91"/>
      <c r="F112" s="91"/>
      <c r="G112" s="91"/>
      <c r="H112" s="91"/>
      <c r="I112" s="91"/>
      <c r="J112" s="91"/>
      <c r="K112" s="104">
        <v>19567007.760000002</v>
      </c>
      <c r="L112" s="104"/>
      <c r="M112" s="104"/>
      <c r="N112" s="104"/>
      <c r="O112" s="104"/>
      <c r="P112" s="104"/>
      <c r="Q112" s="104"/>
      <c r="R112" s="104"/>
      <c r="S112" s="104"/>
      <c r="T112" s="104"/>
      <c r="U112" s="104"/>
      <c r="V112" s="104"/>
      <c r="W112" s="94">
        <v>8.5974031806759499E-3</v>
      </c>
      <c r="X112" s="94"/>
      <c r="Y112" s="94"/>
      <c r="Z112" s="94"/>
      <c r="AA112" s="94"/>
      <c r="AB112" s="94"/>
      <c r="AC112" s="94"/>
      <c r="AD112" s="94"/>
      <c r="AE112" s="94"/>
      <c r="AF112" s="94"/>
      <c r="AG112" s="94"/>
      <c r="AH112" s="93">
        <v>336</v>
      </c>
      <c r="AI112" s="93"/>
      <c r="AJ112" s="93"/>
      <c r="AK112" s="93"/>
      <c r="AL112" s="93"/>
      <c r="AM112" s="93"/>
      <c r="AN112" s="93"/>
      <c r="AO112" s="94">
        <v>1.0496719775070299E-2</v>
      </c>
      <c r="AP112" s="94"/>
      <c r="AQ112" s="94"/>
      <c r="AR112" s="94"/>
      <c r="AS112" s="94"/>
      <c r="AT112" s="94"/>
    </row>
    <row r="113" spans="2:46" s="1" customFormat="1" ht="10.65" customHeight="1" x14ac:dyDescent="0.15">
      <c r="B113" s="91" t="s">
        <v>1119</v>
      </c>
      <c r="C113" s="91"/>
      <c r="D113" s="91"/>
      <c r="E113" s="91"/>
      <c r="F113" s="91"/>
      <c r="G113" s="91"/>
      <c r="H113" s="91"/>
      <c r="I113" s="91"/>
      <c r="J113" s="91"/>
      <c r="K113" s="104">
        <v>27153891.73</v>
      </c>
      <c r="L113" s="104"/>
      <c r="M113" s="104"/>
      <c r="N113" s="104"/>
      <c r="O113" s="104"/>
      <c r="P113" s="104"/>
      <c r="Q113" s="104"/>
      <c r="R113" s="104"/>
      <c r="S113" s="104"/>
      <c r="T113" s="104"/>
      <c r="U113" s="104"/>
      <c r="V113" s="104"/>
      <c r="W113" s="94">
        <v>1.19309481547031E-2</v>
      </c>
      <c r="X113" s="94"/>
      <c r="Y113" s="94"/>
      <c r="Z113" s="94"/>
      <c r="AA113" s="94"/>
      <c r="AB113" s="94"/>
      <c r="AC113" s="94"/>
      <c r="AD113" s="94"/>
      <c r="AE113" s="94"/>
      <c r="AF113" s="94"/>
      <c r="AG113" s="94"/>
      <c r="AH113" s="93">
        <v>417</v>
      </c>
      <c r="AI113" s="93"/>
      <c r="AJ113" s="93"/>
      <c r="AK113" s="93"/>
      <c r="AL113" s="93"/>
      <c r="AM113" s="93"/>
      <c r="AN113" s="93"/>
      <c r="AO113" s="94">
        <v>1.30271790065605E-2</v>
      </c>
      <c r="AP113" s="94"/>
      <c r="AQ113" s="94"/>
      <c r="AR113" s="94"/>
      <c r="AS113" s="94"/>
      <c r="AT113" s="94"/>
    </row>
    <row r="114" spans="2:46" s="1" customFormat="1" ht="10.65" customHeight="1" x14ac:dyDescent="0.15">
      <c r="B114" s="91" t="s">
        <v>1120</v>
      </c>
      <c r="C114" s="91"/>
      <c r="D114" s="91"/>
      <c r="E114" s="91"/>
      <c r="F114" s="91"/>
      <c r="G114" s="91"/>
      <c r="H114" s="91"/>
      <c r="I114" s="91"/>
      <c r="J114" s="91"/>
      <c r="K114" s="104">
        <v>123071259.16</v>
      </c>
      <c r="L114" s="104"/>
      <c r="M114" s="104"/>
      <c r="N114" s="104"/>
      <c r="O114" s="104"/>
      <c r="P114" s="104"/>
      <c r="Q114" s="104"/>
      <c r="R114" s="104"/>
      <c r="S114" s="104"/>
      <c r="T114" s="104"/>
      <c r="U114" s="104"/>
      <c r="V114" s="104"/>
      <c r="W114" s="94">
        <v>5.40753725827713E-2</v>
      </c>
      <c r="X114" s="94"/>
      <c r="Y114" s="94"/>
      <c r="Z114" s="94"/>
      <c r="AA114" s="94"/>
      <c r="AB114" s="94"/>
      <c r="AC114" s="94"/>
      <c r="AD114" s="94"/>
      <c r="AE114" s="94"/>
      <c r="AF114" s="94"/>
      <c r="AG114" s="94"/>
      <c r="AH114" s="93">
        <v>1840</v>
      </c>
      <c r="AI114" s="93"/>
      <c r="AJ114" s="93"/>
      <c r="AK114" s="93"/>
      <c r="AL114" s="93"/>
      <c r="AM114" s="93"/>
      <c r="AN114" s="93"/>
      <c r="AO114" s="94">
        <v>5.7482036863480197E-2</v>
      </c>
      <c r="AP114" s="94"/>
      <c r="AQ114" s="94"/>
      <c r="AR114" s="94"/>
      <c r="AS114" s="94"/>
      <c r="AT114" s="94"/>
    </row>
    <row r="115" spans="2:46" s="1" customFormat="1" ht="10.65" customHeight="1" x14ac:dyDescent="0.15">
      <c r="B115" s="91" t="s">
        <v>1121</v>
      </c>
      <c r="C115" s="91"/>
      <c r="D115" s="91"/>
      <c r="E115" s="91"/>
      <c r="F115" s="91"/>
      <c r="G115" s="91"/>
      <c r="H115" s="91"/>
      <c r="I115" s="91"/>
      <c r="J115" s="91"/>
      <c r="K115" s="104">
        <v>17647471.16</v>
      </c>
      <c r="L115" s="104"/>
      <c r="M115" s="104"/>
      <c r="N115" s="104"/>
      <c r="O115" s="104"/>
      <c r="P115" s="104"/>
      <c r="Q115" s="104"/>
      <c r="R115" s="104"/>
      <c r="S115" s="104"/>
      <c r="T115" s="104"/>
      <c r="U115" s="104"/>
      <c r="V115" s="104"/>
      <c r="W115" s="94">
        <v>7.7539921557158503E-3</v>
      </c>
      <c r="X115" s="94"/>
      <c r="Y115" s="94"/>
      <c r="Z115" s="94"/>
      <c r="AA115" s="94"/>
      <c r="AB115" s="94"/>
      <c r="AC115" s="94"/>
      <c r="AD115" s="94"/>
      <c r="AE115" s="94"/>
      <c r="AF115" s="94"/>
      <c r="AG115" s="94"/>
      <c r="AH115" s="93">
        <v>264</v>
      </c>
      <c r="AI115" s="93"/>
      <c r="AJ115" s="93"/>
      <c r="AK115" s="93"/>
      <c r="AL115" s="93"/>
      <c r="AM115" s="93"/>
      <c r="AN115" s="93"/>
      <c r="AO115" s="94">
        <v>8.2474226804123696E-3</v>
      </c>
      <c r="AP115" s="94"/>
      <c r="AQ115" s="94"/>
      <c r="AR115" s="94"/>
      <c r="AS115" s="94"/>
      <c r="AT115" s="94"/>
    </row>
    <row r="116" spans="2:46" s="1" customFormat="1" ht="10.65" customHeight="1" x14ac:dyDescent="0.15">
      <c r="B116" s="91" t="s">
        <v>1122</v>
      </c>
      <c r="C116" s="91"/>
      <c r="D116" s="91"/>
      <c r="E116" s="91"/>
      <c r="F116" s="91"/>
      <c r="G116" s="91"/>
      <c r="H116" s="91"/>
      <c r="I116" s="91"/>
      <c r="J116" s="91"/>
      <c r="K116" s="104">
        <v>564318174.05000103</v>
      </c>
      <c r="L116" s="104"/>
      <c r="M116" s="104"/>
      <c r="N116" s="104"/>
      <c r="O116" s="104"/>
      <c r="P116" s="104"/>
      <c r="Q116" s="104"/>
      <c r="R116" s="104"/>
      <c r="S116" s="104"/>
      <c r="T116" s="104"/>
      <c r="U116" s="104"/>
      <c r="V116" s="104"/>
      <c r="W116" s="94">
        <v>0.24795159914071199</v>
      </c>
      <c r="X116" s="94"/>
      <c r="Y116" s="94"/>
      <c r="Z116" s="94"/>
      <c r="AA116" s="94"/>
      <c r="AB116" s="94"/>
      <c r="AC116" s="94"/>
      <c r="AD116" s="94"/>
      <c r="AE116" s="94"/>
      <c r="AF116" s="94"/>
      <c r="AG116" s="94"/>
      <c r="AH116" s="93">
        <v>6611</v>
      </c>
      <c r="AI116" s="93"/>
      <c r="AJ116" s="93"/>
      <c r="AK116" s="93"/>
      <c r="AL116" s="93"/>
      <c r="AM116" s="93"/>
      <c r="AN116" s="93"/>
      <c r="AO116" s="94">
        <v>0.206529209621993</v>
      </c>
      <c r="AP116" s="94"/>
      <c r="AQ116" s="94"/>
      <c r="AR116" s="94"/>
      <c r="AS116" s="94"/>
      <c r="AT116" s="94"/>
    </row>
    <row r="117" spans="2:46" s="1" customFormat="1" ht="10.65" customHeight="1" x14ac:dyDescent="0.15">
      <c r="B117" s="91" t="s">
        <v>1123</v>
      </c>
      <c r="C117" s="91"/>
      <c r="D117" s="91"/>
      <c r="E117" s="91"/>
      <c r="F117" s="91"/>
      <c r="G117" s="91"/>
      <c r="H117" s="91"/>
      <c r="I117" s="91"/>
      <c r="J117" s="91"/>
      <c r="K117" s="104">
        <v>55441243.140000001</v>
      </c>
      <c r="L117" s="104"/>
      <c r="M117" s="104"/>
      <c r="N117" s="104"/>
      <c r="O117" s="104"/>
      <c r="P117" s="104"/>
      <c r="Q117" s="104"/>
      <c r="R117" s="104"/>
      <c r="S117" s="104"/>
      <c r="T117" s="104"/>
      <c r="U117" s="104"/>
      <c r="V117" s="104"/>
      <c r="W117" s="94">
        <v>2.4359918795906099E-2</v>
      </c>
      <c r="X117" s="94"/>
      <c r="Y117" s="94"/>
      <c r="Z117" s="94"/>
      <c r="AA117" s="94"/>
      <c r="AB117" s="94"/>
      <c r="AC117" s="94"/>
      <c r="AD117" s="94"/>
      <c r="AE117" s="94"/>
      <c r="AF117" s="94"/>
      <c r="AG117" s="94"/>
      <c r="AH117" s="93">
        <v>583</v>
      </c>
      <c r="AI117" s="93"/>
      <c r="AJ117" s="93"/>
      <c r="AK117" s="93"/>
      <c r="AL117" s="93"/>
      <c r="AM117" s="93"/>
      <c r="AN117" s="93"/>
      <c r="AO117" s="94">
        <v>1.8213058419244001E-2</v>
      </c>
      <c r="AP117" s="94"/>
      <c r="AQ117" s="94"/>
      <c r="AR117" s="94"/>
      <c r="AS117" s="94"/>
      <c r="AT117" s="94"/>
    </row>
    <row r="118" spans="2:46" s="1" customFormat="1" ht="10.65" customHeight="1" x14ac:dyDescent="0.15">
      <c r="B118" s="91" t="s">
        <v>1124</v>
      </c>
      <c r="C118" s="91"/>
      <c r="D118" s="91"/>
      <c r="E118" s="91"/>
      <c r="F118" s="91"/>
      <c r="G118" s="91"/>
      <c r="H118" s="91"/>
      <c r="I118" s="91"/>
      <c r="J118" s="91"/>
      <c r="K118" s="104">
        <v>19401599.530000001</v>
      </c>
      <c r="L118" s="104"/>
      <c r="M118" s="104"/>
      <c r="N118" s="104"/>
      <c r="O118" s="104"/>
      <c r="P118" s="104"/>
      <c r="Q118" s="104"/>
      <c r="R118" s="104"/>
      <c r="S118" s="104"/>
      <c r="T118" s="104"/>
      <c r="U118" s="104"/>
      <c r="V118" s="104"/>
      <c r="W118" s="94">
        <v>8.5247256788241205E-3</v>
      </c>
      <c r="X118" s="94"/>
      <c r="Y118" s="94"/>
      <c r="Z118" s="94"/>
      <c r="AA118" s="94"/>
      <c r="AB118" s="94"/>
      <c r="AC118" s="94"/>
      <c r="AD118" s="94"/>
      <c r="AE118" s="94"/>
      <c r="AF118" s="94"/>
      <c r="AG118" s="94"/>
      <c r="AH118" s="93">
        <v>211</v>
      </c>
      <c r="AI118" s="93"/>
      <c r="AJ118" s="93"/>
      <c r="AK118" s="93"/>
      <c r="AL118" s="93"/>
      <c r="AM118" s="93"/>
      <c r="AN118" s="93"/>
      <c r="AO118" s="94">
        <v>6.5916900968447396E-3</v>
      </c>
      <c r="AP118" s="94"/>
      <c r="AQ118" s="94"/>
      <c r="AR118" s="94"/>
      <c r="AS118" s="94"/>
      <c r="AT118" s="94"/>
    </row>
    <row r="119" spans="2:46" s="1" customFormat="1" ht="10.65" customHeight="1" x14ac:dyDescent="0.15">
      <c r="B119" s="91" t="s">
        <v>1125</v>
      </c>
      <c r="C119" s="91"/>
      <c r="D119" s="91"/>
      <c r="E119" s="91"/>
      <c r="F119" s="91"/>
      <c r="G119" s="91"/>
      <c r="H119" s="91"/>
      <c r="I119" s="91"/>
      <c r="J119" s="91"/>
      <c r="K119" s="104">
        <v>23863147.739999998</v>
      </c>
      <c r="L119" s="104"/>
      <c r="M119" s="104"/>
      <c r="N119" s="104"/>
      <c r="O119" s="104"/>
      <c r="P119" s="104"/>
      <c r="Q119" s="104"/>
      <c r="R119" s="104"/>
      <c r="S119" s="104"/>
      <c r="T119" s="104"/>
      <c r="U119" s="104"/>
      <c r="V119" s="104"/>
      <c r="W119" s="94">
        <v>1.0485052430971E-2</v>
      </c>
      <c r="X119" s="94"/>
      <c r="Y119" s="94"/>
      <c r="Z119" s="94"/>
      <c r="AA119" s="94"/>
      <c r="AB119" s="94"/>
      <c r="AC119" s="94"/>
      <c r="AD119" s="94"/>
      <c r="AE119" s="94"/>
      <c r="AF119" s="94"/>
      <c r="AG119" s="94"/>
      <c r="AH119" s="93">
        <v>278</v>
      </c>
      <c r="AI119" s="93"/>
      <c r="AJ119" s="93"/>
      <c r="AK119" s="93"/>
      <c r="AL119" s="93"/>
      <c r="AM119" s="93"/>
      <c r="AN119" s="93"/>
      <c r="AO119" s="94">
        <v>8.6847860043736298E-3</v>
      </c>
      <c r="AP119" s="94"/>
      <c r="AQ119" s="94"/>
      <c r="AR119" s="94"/>
      <c r="AS119" s="94"/>
      <c r="AT119" s="94"/>
    </row>
    <row r="120" spans="2:46" s="1" customFormat="1" ht="10.65" customHeight="1" x14ac:dyDescent="0.15">
      <c r="B120" s="91" t="s">
        <v>1126</v>
      </c>
      <c r="C120" s="91"/>
      <c r="D120" s="91"/>
      <c r="E120" s="91"/>
      <c r="F120" s="91"/>
      <c r="G120" s="91"/>
      <c r="H120" s="91"/>
      <c r="I120" s="91"/>
      <c r="J120" s="91"/>
      <c r="K120" s="104">
        <v>13766090.199999999</v>
      </c>
      <c r="L120" s="104"/>
      <c r="M120" s="104"/>
      <c r="N120" s="104"/>
      <c r="O120" s="104"/>
      <c r="P120" s="104"/>
      <c r="Q120" s="104"/>
      <c r="R120" s="104"/>
      <c r="S120" s="104"/>
      <c r="T120" s="104"/>
      <c r="U120" s="104"/>
      <c r="V120" s="104"/>
      <c r="W120" s="94">
        <v>6.0485808112620701E-3</v>
      </c>
      <c r="X120" s="94"/>
      <c r="Y120" s="94"/>
      <c r="Z120" s="94"/>
      <c r="AA120" s="94"/>
      <c r="AB120" s="94"/>
      <c r="AC120" s="94"/>
      <c r="AD120" s="94"/>
      <c r="AE120" s="94"/>
      <c r="AF120" s="94"/>
      <c r="AG120" s="94"/>
      <c r="AH120" s="93">
        <v>175</v>
      </c>
      <c r="AI120" s="93"/>
      <c r="AJ120" s="93"/>
      <c r="AK120" s="93"/>
      <c r="AL120" s="93"/>
      <c r="AM120" s="93"/>
      <c r="AN120" s="93"/>
      <c r="AO120" s="94">
        <v>5.4670415495157798E-3</v>
      </c>
      <c r="AP120" s="94"/>
      <c r="AQ120" s="94"/>
      <c r="AR120" s="94"/>
      <c r="AS120" s="94"/>
      <c r="AT120" s="94"/>
    </row>
    <row r="121" spans="2:46" s="1" customFormat="1" ht="10.65" customHeight="1" x14ac:dyDescent="0.15">
      <c r="B121" s="91" t="s">
        <v>1128</v>
      </c>
      <c r="C121" s="91"/>
      <c r="D121" s="91"/>
      <c r="E121" s="91"/>
      <c r="F121" s="91"/>
      <c r="G121" s="91"/>
      <c r="H121" s="91"/>
      <c r="I121" s="91"/>
      <c r="J121" s="91"/>
      <c r="K121" s="104">
        <v>844577433.95000196</v>
      </c>
      <c r="L121" s="104"/>
      <c r="M121" s="104"/>
      <c r="N121" s="104"/>
      <c r="O121" s="104"/>
      <c r="P121" s="104"/>
      <c r="Q121" s="104"/>
      <c r="R121" s="104"/>
      <c r="S121" s="104"/>
      <c r="T121" s="104"/>
      <c r="U121" s="104"/>
      <c r="V121" s="104"/>
      <c r="W121" s="94">
        <v>0.37109264768691802</v>
      </c>
      <c r="X121" s="94"/>
      <c r="Y121" s="94"/>
      <c r="Z121" s="94"/>
      <c r="AA121" s="94"/>
      <c r="AB121" s="94"/>
      <c r="AC121" s="94"/>
      <c r="AD121" s="94"/>
      <c r="AE121" s="94"/>
      <c r="AF121" s="94"/>
      <c r="AG121" s="94"/>
      <c r="AH121" s="93">
        <v>6555</v>
      </c>
      <c r="AI121" s="93"/>
      <c r="AJ121" s="93"/>
      <c r="AK121" s="93"/>
      <c r="AL121" s="93"/>
      <c r="AM121" s="93"/>
      <c r="AN121" s="93"/>
      <c r="AO121" s="94">
        <v>0.204779756326148</v>
      </c>
      <c r="AP121" s="94"/>
      <c r="AQ121" s="94"/>
      <c r="AR121" s="94"/>
      <c r="AS121" s="94"/>
      <c r="AT121" s="94"/>
    </row>
    <row r="122" spans="2:46" s="1" customFormat="1" ht="10.65" customHeight="1" x14ac:dyDescent="0.15">
      <c r="B122" s="91" t="s">
        <v>1129</v>
      </c>
      <c r="C122" s="91"/>
      <c r="D122" s="91"/>
      <c r="E122" s="91"/>
      <c r="F122" s="91"/>
      <c r="G122" s="91"/>
      <c r="H122" s="91"/>
      <c r="I122" s="91"/>
      <c r="J122" s="91"/>
      <c r="K122" s="104">
        <v>38252215.420000002</v>
      </c>
      <c r="L122" s="104"/>
      <c r="M122" s="104"/>
      <c r="N122" s="104"/>
      <c r="O122" s="104"/>
      <c r="P122" s="104"/>
      <c r="Q122" s="104"/>
      <c r="R122" s="104"/>
      <c r="S122" s="104"/>
      <c r="T122" s="104"/>
      <c r="U122" s="104"/>
      <c r="V122" s="104"/>
      <c r="W122" s="94">
        <v>1.6807358721045901E-2</v>
      </c>
      <c r="X122" s="94"/>
      <c r="Y122" s="94"/>
      <c r="Z122" s="94"/>
      <c r="AA122" s="94"/>
      <c r="AB122" s="94"/>
      <c r="AC122" s="94"/>
      <c r="AD122" s="94"/>
      <c r="AE122" s="94"/>
      <c r="AF122" s="94"/>
      <c r="AG122" s="94"/>
      <c r="AH122" s="93">
        <v>384</v>
      </c>
      <c r="AI122" s="93"/>
      <c r="AJ122" s="93"/>
      <c r="AK122" s="93"/>
      <c r="AL122" s="93"/>
      <c r="AM122" s="93"/>
      <c r="AN122" s="93"/>
      <c r="AO122" s="94">
        <v>1.19962511715089E-2</v>
      </c>
      <c r="AP122" s="94"/>
      <c r="AQ122" s="94"/>
      <c r="AR122" s="94"/>
      <c r="AS122" s="94"/>
      <c r="AT122" s="94"/>
    </row>
    <row r="123" spans="2:46" s="1" customFormat="1" ht="10.65" customHeight="1" x14ac:dyDescent="0.15">
      <c r="B123" s="91" t="s">
        <v>1130</v>
      </c>
      <c r="C123" s="91"/>
      <c r="D123" s="91"/>
      <c r="E123" s="91"/>
      <c r="F123" s="91"/>
      <c r="G123" s="91"/>
      <c r="H123" s="91"/>
      <c r="I123" s="91"/>
      <c r="J123" s="91"/>
      <c r="K123" s="104">
        <v>2700737.64</v>
      </c>
      <c r="L123" s="104"/>
      <c r="M123" s="104"/>
      <c r="N123" s="104"/>
      <c r="O123" s="104"/>
      <c r="P123" s="104"/>
      <c r="Q123" s="104"/>
      <c r="R123" s="104"/>
      <c r="S123" s="104"/>
      <c r="T123" s="104"/>
      <c r="U123" s="104"/>
      <c r="V123" s="104"/>
      <c r="W123" s="94">
        <v>1.1866571864796601E-3</v>
      </c>
      <c r="X123" s="94"/>
      <c r="Y123" s="94"/>
      <c r="Z123" s="94"/>
      <c r="AA123" s="94"/>
      <c r="AB123" s="94"/>
      <c r="AC123" s="94"/>
      <c r="AD123" s="94"/>
      <c r="AE123" s="94"/>
      <c r="AF123" s="94"/>
      <c r="AG123" s="94"/>
      <c r="AH123" s="93">
        <v>23</v>
      </c>
      <c r="AI123" s="93"/>
      <c r="AJ123" s="93"/>
      <c r="AK123" s="93"/>
      <c r="AL123" s="93"/>
      <c r="AM123" s="93"/>
      <c r="AN123" s="93"/>
      <c r="AO123" s="94">
        <v>7.1852546079350201E-4</v>
      </c>
      <c r="AP123" s="94"/>
      <c r="AQ123" s="94"/>
      <c r="AR123" s="94"/>
      <c r="AS123" s="94"/>
      <c r="AT123" s="94"/>
    </row>
    <row r="124" spans="2:46" s="1" customFormat="1" ht="10.65" customHeight="1" x14ac:dyDescent="0.15">
      <c r="B124" s="91" t="s">
        <v>1131</v>
      </c>
      <c r="C124" s="91"/>
      <c r="D124" s="91"/>
      <c r="E124" s="91"/>
      <c r="F124" s="91"/>
      <c r="G124" s="91"/>
      <c r="H124" s="91"/>
      <c r="I124" s="91"/>
      <c r="J124" s="91"/>
      <c r="K124" s="104">
        <v>2484449.9500000002</v>
      </c>
      <c r="L124" s="104"/>
      <c r="M124" s="104"/>
      <c r="N124" s="104"/>
      <c r="O124" s="104"/>
      <c r="P124" s="104"/>
      <c r="Q124" s="104"/>
      <c r="R124" s="104"/>
      <c r="S124" s="104"/>
      <c r="T124" s="104"/>
      <c r="U124" s="104"/>
      <c r="V124" s="104"/>
      <c r="W124" s="94">
        <v>1.09162413407047E-3</v>
      </c>
      <c r="X124" s="94"/>
      <c r="Y124" s="94"/>
      <c r="Z124" s="94"/>
      <c r="AA124" s="94"/>
      <c r="AB124" s="94"/>
      <c r="AC124" s="94"/>
      <c r="AD124" s="94"/>
      <c r="AE124" s="94"/>
      <c r="AF124" s="94"/>
      <c r="AG124" s="94"/>
      <c r="AH124" s="93">
        <v>23</v>
      </c>
      <c r="AI124" s="93"/>
      <c r="AJ124" s="93"/>
      <c r="AK124" s="93"/>
      <c r="AL124" s="93"/>
      <c r="AM124" s="93"/>
      <c r="AN124" s="93"/>
      <c r="AO124" s="94">
        <v>7.1852546079350201E-4</v>
      </c>
      <c r="AP124" s="94"/>
      <c r="AQ124" s="94"/>
      <c r="AR124" s="94"/>
      <c r="AS124" s="94"/>
      <c r="AT124" s="94"/>
    </row>
    <row r="125" spans="2:46" s="1" customFormat="1" ht="10.65" customHeight="1" x14ac:dyDescent="0.15">
      <c r="B125" s="91" t="s">
        <v>1132</v>
      </c>
      <c r="C125" s="91"/>
      <c r="D125" s="91"/>
      <c r="E125" s="91"/>
      <c r="F125" s="91"/>
      <c r="G125" s="91"/>
      <c r="H125" s="91"/>
      <c r="I125" s="91"/>
      <c r="J125" s="91"/>
      <c r="K125" s="104">
        <v>3430097.97</v>
      </c>
      <c r="L125" s="104"/>
      <c r="M125" s="104"/>
      <c r="N125" s="104"/>
      <c r="O125" s="104"/>
      <c r="P125" s="104"/>
      <c r="Q125" s="104"/>
      <c r="R125" s="104"/>
      <c r="S125" s="104"/>
      <c r="T125" s="104"/>
      <c r="U125" s="104"/>
      <c r="V125" s="104"/>
      <c r="W125" s="94">
        <v>1.5071254408961399E-3</v>
      </c>
      <c r="X125" s="94"/>
      <c r="Y125" s="94"/>
      <c r="Z125" s="94"/>
      <c r="AA125" s="94"/>
      <c r="AB125" s="94"/>
      <c r="AC125" s="94"/>
      <c r="AD125" s="94"/>
      <c r="AE125" s="94"/>
      <c r="AF125" s="94"/>
      <c r="AG125" s="94"/>
      <c r="AH125" s="93">
        <v>28</v>
      </c>
      <c r="AI125" s="93"/>
      <c r="AJ125" s="93"/>
      <c r="AK125" s="93"/>
      <c r="AL125" s="93"/>
      <c r="AM125" s="93"/>
      <c r="AN125" s="93"/>
      <c r="AO125" s="94">
        <v>8.7472664792252405E-4</v>
      </c>
      <c r="AP125" s="94"/>
      <c r="AQ125" s="94"/>
      <c r="AR125" s="94"/>
      <c r="AS125" s="94"/>
      <c r="AT125" s="94"/>
    </row>
    <row r="126" spans="2:46" s="1" customFormat="1" ht="10.65" customHeight="1" x14ac:dyDescent="0.15">
      <c r="B126" s="91" t="s">
        <v>1133</v>
      </c>
      <c r="C126" s="91"/>
      <c r="D126" s="91"/>
      <c r="E126" s="91"/>
      <c r="F126" s="91"/>
      <c r="G126" s="91"/>
      <c r="H126" s="91"/>
      <c r="I126" s="91"/>
      <c r="J126" s="91"/>
      <c r="K126" s="104">
        <v>45084096.350000001</v>
      </c>
      <c r="L126" s="104"/>
      <c r="M126" s="104"/>
      <c r="N126" s="104"/>
      <c r="O126" s="104"/>
      <c r="P126" s="104"/>
      <c r="Q126" s="104"/>
      <c r="R126" s="104"/>
      <c r="S126" s="104"/>
      <c r="T126" s="104"/>
      <c r="U126" s="104"/>
      <c r="V126" s="104"/>
      <c r="W126" s="94">
        <v>1.9809168479493201E-2</v>
      </c>
      <c r="X126" s="94"/>
      <c r="Y126" s="94"/>
      <c r="Z126" s="94"/>
      <c r="AA126" s="94"/>
      <c r="AB126" s="94"/>
      <c r="AC126" s="94"/>
      <c r="AD126" s="94"/>
      <c r="AE126" s="94"/>
      <c r="AF126" s="94"/>
      <c r="AG126" s="94"/>
      <c r="AH126" s="93">
        <v>339</v>
      </c>
      <c r="AI126" s="93"/>
      <c r="AJ126" s="93"/>
      <c r="AK126" s="93"/>
      <c r="AL126" s="93"/>
      <c r="AM126" s="93"/>
      <c r="AN126" s="93"/>
      <c r="AO126" s="94">
        <v>1.05904404873477E-2</v>
      </c>
      <c r="AP126" s="94"/>
      <c r="AQ126" s="94"/>
      <c r="AR126" s="94"/>
      <c r="AS126" s="94"/>
      <c r="AT126" s="94"/>
    </row>
    <row r="127" spans="2:46" s="1" customFormat="1" ht="10.65" customHeight="1" x14ac:dyDescent="0.15">
      <c r="B127" s="91" t="s">
        <v>1134</v>
      </c>
      <c r="C127" s="91"/>
      <c r="D127" s="91"/>
      <c r="E127" s="91"/>
      <c r="F127" s="91"/>
      <c r="G127" s="91"/>
      <c r="H127" s="91"/>
      <c r="I127" s="91"/>
      <c r="J127" s="91"/>
      <c r="K127" s="104">
        <v>1018387.12</v>
      </c>
      <c r="L127" s="104"/>
      <c r="M127" s="104"/>
      <c r="N127" s="104"/>
      <c r="O127" s="104"/>
      <c r="P127" s="104"/>
      <c r="Q127" s="104"/>
      <c r="R127" s="104"/>
      <c r="S127" s="104"/>
      <c r="T127" s="104"/>
      <c r="U127" s="104"/>
      <c r="V127" s="104"/>
      <c r="W127" s="94">
        <v>4.4746160332934901E-4</v>
      </c>
      <c r="X127" s="94"/>
      <c r="Y127" s="94"/>
      <c r="Z127" s="94"/>
      <c r="AA127" s="94"/>
      <c r="AB127" s="94"/>
      <c r="AC127" s="94"/>
      <c r="AD127" s="94"/>
      <c r="AE127" s="94"/>
      <c r="AF127" s="94"/>
      <c r="AG127" s="94"/>
      <c r="AH127" s="93">
        <v>10</v>
      </c>
      <c r="AI127" s="93"/>
      <c r="AJ127" s="93"/>
      <c r="AK127" s="93"/>
      <c r="AL127" s="93"/>
      <c r="AM127" s="93"/>
      <c r="AN127" s="93"/>
      <c r="AO127" s="94">
        <v>3.1240237425804402E-4</v>
      </c>
      <c r="AP127" s="94"/>
      <c r="AQ127" s="94"/>
      <c r="AR127" s="94"/>
      <c r="AS127" s="94"/>
      <c r="AT127" s="94"/>
    </row>
    <row r="128" spans="2:46" s="1" customFormat="1" ht="10.65" customHeight="1" x14ac:dyDescent="0.15">
      <c r="B128" s="91" t="s">
        <v>1135</v>
      </c>
      <c r="C128" s="91"/>
      <c r="D128" s="91"/>
      <c r="E128" s="91"/>
      <c r="F128" s="91"/>
      <c r="G128" s="91"/>
      <c r="H128" s="91"/>
      <c r="I128" s="91"/>
      <c r="J128" s="91"/>
      <c r="K128" s="104">
        <v>48915.27</v>
      </c>
      <c r="L128" s="104"/>
      <c r="M128" s="104"/>
      <c r="N128" s="104"/>
      <c r="O128" s="104"/>
      <c r="P128" s="104"/>
      <c r="Q128" s="104"/>
      <c r="R128" s="104"/>
      <c r="S128" s="104"/>
      <c r="T128" s="104"/>
      <c r="U128" s="104"/>
      <c r="V128" s="104"/>
      <c r="W128" s="94">
        <v>2.1492519604419201E-5</v>
      </c>
      <c r="X128" s="94"/>
      <c r="Y128" s="94"/>
      <c r="Z128" s="94"/>
      <c r="AA128" s="94"/>
      <c r="AB128" s="94"/>
      <c r="AC128" s="94"/>
      <c r="AD128" s="94"/>
      <c r="AE128" s="94"/>
      <c r="AF128" s="94"/>
      <c r="AG128" s="94"/>
      <c r="AH128" s="93">
        <v>1</v>
      </c>
      <c r="AI128" s="93"/>
      <c r="AJ128" s="93"/>
      <c r="AK128" s="93"/>
      <c r="AL128" s="93"/>
      <c r="AM128" s="93"/>
      <c r="AN128" s="93"/>
      <c r="AO128" s="94">
        <v>3.1240237425804398E-5</v>
      </c>
      <c r="AP128" s="94"/>
      <c r="AQ128" s="94"/>
      <c r="AR128" s="94"/>
      <c r="AS128" s="94"/>
      <c r="AT128" s="94"/>
    </row>
    <row r="129" spans="2:47" s="1" customFormat="1" ht="10.65" customHeight="1" x14ac:dyDescent="0.15">
      <c r="B129" s="91" t="s">
        <v>1136</v>
      </c>
      <c r="C129" s="91"/>
      <c r="D129" s="91"/>
      <c r="E129" s="91"/>
      <c r="F129" s="91"/>
      <c r="G129" s="91"/>
      <c r="H129" s="91"/>
      <c r="I129" s="91"/>
      <c r="J129" s="91"/>
      <c r="K129" s="104">
        <v>207175.27</v>
      </c>
      <c r="L129" s="104"/>
      <c r="M129" s="104"/>
      <c r="N129" s="104"/>
      <c r="O129" s="104"/>
      <c r="P129" s="104"/>
      <c r="Q129" s="104"/>
      <c r="R129" s="104"/>
      <c r="S129" s="104"/>
      <c r="T129" s="104"/>
      <c r="U129" s="104"/>
      <c r="V129" s="104"/>
      <c r="W129" s="94">
        <v>9.1029213413844904E-5</v>
      </c>
      <c r="X129" s="94"/>
      <c r="Y129" s="94"/>
      <c r="Z129" s="94"/>
      <c r="AA129" s="94"/>
      <c r="AB129" s="94"/>
      <c r="AC129" s="94"/>
      <c r="AD129" s="94"/>
      <c r="AE129" s="94"/>
      <c r="AF129" s="94"/>
      <c r="AG129" s="94"/>
      <c r="AH129" s="93">
        <v>4</v>
      </c>
      <c r="AI129" s="93"/>
      <c r="AJ129" s="93"/>
      <c r="AK129" s="93"/>
      <c r="AL129" s="93"/>
      <c r="AM129" s="93"/>
      <c r="AN129" s="93"/>
      <c r="AO129" s="94">
        <v>1.24960949703218E-4</v>
      </c>
      <c r="AP129" s="94"/>
      <c r="AQ129" s="94"/>
      <c r="AR129" s="94"/>
      <c r="AS129" s="94"/>
      <c r="AT129" s="94"/>
    </row>
    <row r="130" spans="2:47" s="1" customFormat="1" ht="12.75" customHeight="1" x14ac:dyDescent="0.15">
      <c r="B130" s="100"/>
      <c r="C130" s="100"/>
      <c r="D130" s="100"/>
      <c r="E130" s="100"/>
      <c r="F130" s="100"/>
      <c r="G130" s="100"/>
      <c r="H130" s="100"/>
      <c r="I130" s="100"/>
      <c r="J130" s="100"/>
      <c r="K130" s="105">
        <v>2275920687.77</v>
      </c>
      <c r="L130" s="105"/>
      <c r="M130" s="105"/>
      <c r="N130" s="105"/>
      <c r="O130" s="105"/>
      <c r="P130" s="105"/>
      <c r="Q130" s="105"/>
      <c r="R130" s="105"/>
      <c r="S130" s="105"/>
      <c r="T130" s="105"/>
      <c r="U130" s="105"/>
      <c r="V130" s="105"/>
      <c r="W130" s="96">
        <v>1</v>
      </c>
      <c r="X130" s="96"/>
      <c r="Y130" s="96"/>
      <c r="Z130" s="96"/>
      <c r="AA130" s="96"/>
      <c r="AB130" s="96"/>
      <c r="AC130" s="96"/>
      <c r="AD130" s="96"/>
      <c r="AE130" s="96"/>
      <c r="AF130" s="96"/>
      <c r="AG130" s="96"/>
      <c r="AH130" s="95">
        <v>32010</v>
      </c>
      <c r="AI130" s="95"/>
      <c r="AJ130" s="95"/>
      <c r="AK130" s="95"/>
      <c r="AL130" s="95"/>
      <c r="AM130" s="95"/>
      <c r="AN130" s="95"/>
      <c r="AO130" s="96">
        <v>1</v>
      </c>
      <c r="AP130" s="96"/>
      <c r="AQ130" s="96"/>
      <c r="AR130" s="96"/>
      <c r="AS130" s="96"/>
      <c r="AT130" s="96"/>
    </row>
    <row r="131" spans="2:47" s="1" customFormat="1" ht="9" customHeight="1" x14ac:dyDescent="0.15"/>
    <row r="132" spans="2:47" s="1" customFormat="1" ht="19.2" customHeight="1" x14ac:dyDescent="0.15">
      <c r="B132" s="83" t="s">
        <v>1216</v>
      </c>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row>
    <row r="133" spans="2:47" s="1" customFormat="1" ht="7.95" customHeight="1" x14ac:dyDescent="0.15"/>
    <row r="134" spans="2:47" s="1" customFormat="1" ht="12.75" customHeight="1" x14ac:dyDescent="0.15">
      <c r="B134" s="77" t="s">
        <v>1137</v>
      </c>
      <c r="C134" s="77"/>
      <c r="D134" s="77"/>
      <c r="E134" s="77"/>
      <c r="F134" s="77"/>
      <c r="G134" s="77"/>
      <c r="H134" s="77"/>
      <c r="I134" s="77"/>
      <c r="J134" s="77"/>
      <c r="K134" s="77" t="s">
        <v>1099</v>
      </c>
      <c r="L134" s="77"/>
      <c r="M134" s="77"/>
      <c r="N134" s="77"/>
      <c r="O134" s="77"/>
      <c r="P134" s="77"/>
      <c r="Q134" s="77"/>
      <c r="R134" s="77"/>
      <c r="S134" s="77"/>
      <c r="T134" s="77"/>
      <c r="U134" s="77" t="s">
        <v>1100</v>
      </c>
      <c r="V134" s="77"/>
      <c r="W134" s="77"/>
      <c r="X134" s="77"/>
      <c r="Y134" s="77"/>
      <c r="Z134" s="77"/>
      <c r="AA134" s="77"/>
      <c r="AB134" s="77"/>
      <c r="AC134" s="77"/>
      <c r="AD134" s="77"/>
      <c r="AE134" s="77"/>
      <c r="AF134" s="77"/>
      <c r="AG134" s="77" t="s">
        <v>1101</v>
      </c>
      <c r="AH134" s="77"/>
      <c r="AI134" s="77"/>
      <c r="AJ134" s="77"/>
      <c r="AK134" s="77"/>
      <c r="AL134" s="77"/>
      <c r="AM134" s="77" t="s">
        <v>1100</v>
      </c>
      <c r="AN134" s="77"/>
      <c r="AO134" s="77"/>
      <c r="AP134" s="77"/>
      <c r="AQ134" s="77"/>
      <c r="AR134" s="77"/>
      <c r="AS134" s="77"/>
      <c r="AT134" s="77"/>
      <c r="AU134" s="77"/>
    </row>
    <row r="135" spans="2:47" s="1" customFormat="1" ht="12.3" customHeight="1" x14ac:dyDescent="0.15">
      <c r="B135" s="101">
        <v>2002</v>
      </c>
      <c r="C135" s="101"/>
      <c r="D135" s="101"/>
      <c r="E135" s="101"/>
      <c r="F135" s="101"/>
      <c r="G135" s="101"/>
      <c r="H135" s="101"/>
      <c r="I135" s="101"/>
      <c r="J135" s="101"/>
      <c r="K135" s="104">
        <v>250000</v>
      </c>
      <c r="L135" s="104"/>
      <c r="M135" s="104"/>
      <c r="N135" s="104"/>
      <c r="O135" s="104"/>
      <c r="P135" s="104"/>
      <c r="Q135" s="104"/>
      <c r="R135" s="104"/>
      <c r="S135" s="104"/>
      <c r="T135" s="104"/>
      <c r="U135" s="94">
        <v>1.09845655581678E-4</v>
      </c>
      <c r="V135" s="94"/>
      <c r="W135" s="94"/>
      <c r="X135" s="94"/>
      <c r="Y135" s="94"/>
      <c r="Z135" s="94"/>
      <c r="AA135" s="94"/>
      <c r="AB135" s="94"/>
      <c r="AC135" s="94"/>
      <c r="AD135" s="94"/>
      <c r="AE135" s="94"/>
      <c r="AF135" s="94"/>
      <c r="AG135" s="93">
        <v>2</v>
      </c>
      <c r="AH135" s="93"/>
      <c r="AI135" s="93"/>
      <c r="AJ135" s="93"/>
      <c r="AK135" s="93"/>
      <c r="AL135" s="93"/>
      <c r="AM135" s="94">
        <v>6.2480474851608905E-5</v>
      </c>
      <c r="AN135" s="94"/>
      <c r="AO135" s="94"/>
      <c r="AP135" s="94"/>
      <c r="AQ135" s="94"/>
      <c r="AR135" s="94"/>
      <c r="AS135" s="94"/>
      <c r="AT135" s="94"/>
      <c r="AU135" s="94"/>
    </row>
    <row r="136" spans="2:47" s="1" customFormat="1" ht="12.3" customHeight="1" x14ac:dyDescent="0.15">
      <c r="B136" s="101">
        <v>2003</v>
      </c>
      <c r="C136" s="101"/>
      <c r="D136" s="101"/>
      <c r="E136" s="101"/>
      <c r="F136" s="101"/>
      <c r="G136" s="101"/>
      <c r="H136" s="101"/>
      <c r="I136" s="101"/>
      <c r="J136" s="101"/>
      <c r="K136" s="104">
        <v>122453.9</v>
      </c>
      <c r="L136" s="104"/>
      <c r="M136" s="104"/>
      <c r="N136" s="104"/>
      <c r="O136" s="104"/>
      <c r="P136" s="104"/>
      <c r="Q136" s="104"/>
      <c r="R136" s="104"/>
      <c r="S136" s="104"/>
      <c r="T136" s="104"/>
      <c r="U136" s="94">
        <v>5.3804115696133103E-5</v>
      </c>
      <c r="V136" s="94"/>
      <c r="W136" s="94"/>
      <c r="X136" s="94"/>
      <c r="Y136" s="94"/>
      <c r="Z136" s="94"/>
      <c r="AA136" s="94"/>
      <c r="AB136" s="94"/>
      <c r="AC136" s="94"/>
      <c r="AD136" s="94"/>
      <c r="AE136" s="94"/>
      <c r="AF136" s="94"/>
      <c r="AG136" s="93">
        <v>3</v>
      </c>
      <c r="AH136" s="93"/>
      <c r="AI136" s="93"/>
      <c r="AJ136" s="93"/>
      <c r="AK136" s="93"/>
      <c r="AL136" s="93"/>
      <c r="AM136" s="94">
        <v>9.3720712277413297E-5</v>
      </c>
      <c r="AN136" s="94"/>
      <c r="AO136" s="94"/>
      <c r="AP136" s="94"/>
      <c r="AQ136" s="94"/>
      <c r="AR136" s="94"/>
      <c r="AS136" s="94"/>
      <c r="AT136" s="94"/>
      <c r="AU136" s="94"/>
    </row>
    <row r="137" spans="2:47" s="1" customFormat="1" ht="12.3" customHeight="1" x14ac:dyDescent="0.15">
      <c r="B137" s="101">
        <v>2004</v>
      </c>
      <c r="C137" s="101"/>
      <c r="D137" s="101"/>
      <c r="E137" s="101"/>
      <c r="F137" s="101"/>
      <c r="G137" s="101"/>
      <c r="H137" s="101"/>
      <c r="I137" s="101"/>
      <c r="J137" s="101"/>
      <c r="K137" s="104">
        <v>28314.97</v>
      </c>
      <c r="L137" s="104"/>
      <c r="M137" s="104"/>
      <c r="N137" s="104"/>
      <c r="O137" s="104"/>
      <c r="P137" s="104"/>
      <c r="Q137" s="104"/>
      <c r="R137" s="104"/>
      <c r="S137" s="104"/>
      <c r="T137" s="104"/>
      <c r="U137" s="94">
        <v>1.2441105769702201E-5</v>
      </c>
      <c r="V137" s="94"/>
      <c r="W137" s="94"/>
      <c r="X137" s="94"/>
      <c r="Y137" s="94"/>
      <c r="Z137" s="94"/>
      <c r="AA137" s="94"/>
      <c r="AB137" s="94"/>
      <c r="AC137" s="94"/>
      <c r="AD137" s="94"/>
      <c r="AE137" s="94"/>
      <c r="AF137" s="94"/>
      <c r="AG137" s="93">
        <v>6</v>
      </c>
      <c r="AH137" s="93"/>
      <c r="AI137" s="93"/>
      <c r="AJ137" s="93"/>
      <c r="AK137" s="93"/>
      <c r="AL137" s="93"/>
      <c r="AM137" s="94">
        <v>1.87441424554827E-4</v>
      </c>
      <c r="AN137" s="94"/>
      <c r="AO137" s="94"/>
      <c r="AP137" s="94"/>
      <c r="AQ137" s="94"/>
      <c r="AR137" s="94"/>
      <c r="AS137" s="94"/>
      <c r="AT137" s="94"/>
      <c r="AU137" s="94"/>
    </row>
    <row r="138" spans="2:47" s="1" customFormat="1" ht="12.3" customHeight="1" x14ac:dyDescent="0.15">
      <c r="B138" s="101">
        <v>2005</v>
      </c>
      <c r="C138" s="101"/>
      <c r="D138" s="101"/>
      <c r="E138" s="101"/>
      <c r="F138" s="101"/>
      <c r="G138" s="101"/>
      <c r="H138" s="101"/>
      <c r="I138" s="101"/>
      <c r="J138" s="101"/>
      <c r="K138" s="104">
        <v>921837.96</v>
      </c>
      <c r="L138" s="104"/>
      <c r="M138" s="104"/>
      <c r="N138" s="104"/>
      <c r="O138" s="104"/>
      <c r="P138" s="104"/>
      <c r="Q138" s="104"/>
      <c r="R138" s="104"/>
      <c r="S138" s="104"/>
      <c r="T138" s="104"/>
      <c r="U138" s="94">
        <v>4.0503958022510797E-4</v>
      </c>
      <c r="V138" s="94"/>
      <c r="W138" s="94"/>
      <c r="X138" s="94"/>
      <c r="Y138" s="94"/>
      <c r="Z138" s="94"/>
      <c r="AA138" s="94"/>
      <c r="AB138" s="94"/>
      <c r="AC138" s="94"/>
      <c r="AD138" s="94"/>
      <c r="AE138" s="94"/>
      <c r="AF138" s="94"/>
      <c r="AG138" s="93">
        <v>27</v>
      </c>
      <c r="AH138" s="93"/>
      <c r="AI138" s="93"/>
      <c r="AJ138" s="93"/>
      <c r="AK138" s="93"/>
      <c r="AL138" s="93"/>
      <c r="AM138" s="94">
        <v>8.4348641049672001E-4</v>
      </c>
      <c r="AN138" s="94"/>
      <c r="AO138" s="94"/>
      <c r="AP138" s="94"/>
      <c r="AQ138" s="94"/>
      <c r="AR138" s="94"/>
      <c r="AS138" s="94"/>
      <c r="AT138" s="94"/>
      <c r="AU138" s="94"/>
    </row>
    <row r="139" spans="2:47" s="1" customFormat="1" ht="12.3" customHeight="1" x14ac:dyDescent="0.15">
      <c r="B139" s="101">
        <v>2006</v>
      </c>
      <c r="C139" s="101"/>
      <c r="D139" s="101"/>
      <c r="E139" s="101"/>
      <c r="F139" s="101"/>
      <c r="G139" s="101"/>
      <c r="H139" s="101"/>
      <c r="I139" s="101"/>
      <c r="J139" s="101"/>
      <c r="K139" s="104">
        <v>290335.71999999997</v>
      </c>
      <c r="L139" s="104"/>
      <c r="M139" s="104"/>
      <c r="N139" s="104"/>
      <c r="O139" s="104"/>
      <c r="P139" s="104"/>
      <c r="Q139" s="104"/>
      <c r="R139" s="104"/>
      <c r="S139" s="104"/>
      <c r="T139" s="104"/>
      <c r="U139" s="94">
        <v>1.2756847000871399E-4</v>
      </c>
      <c r="V139" s="94"/>
      <c r="W139" s="94"/>
      <c r="X139" s="94"/>
      <c r="Y139" s="94"/>
      <c r="Z139" s="94"/>
      <c r="AA139" s="94"/>
      <c r="AB139" s="94"/>
      <c r="AC139" s="94"/>
      <c r="AD139" s="94"/>
      <c r="AE139" s="94"/>
      <c r="AF139" s="94"/>
      <c r="AG139" s="93">
        <v>13</v>
      </c>
      <c r="AH139" s="93"/>
      <c r="AI139" s="93"/>
      <c r="AJ139" s="93"/>
      <c r="AK139" s="93"/>
      <c r="AL139" s="93"/>
      <c r="AM139" s="94">
        <v>4.0612308653545799E-4</v>
      </c>
      <c r="AN139" s="94"/>
      <c r="AO139" s="94"/>
      <c r="AP139" s="94"/>
      <c r="AQ139" s="94"/>
      <c r="AR139" s="94"/>
      <c r="AS139" s="94"/>
      <c r="AT139" s="94"/>
      <c r="AU139" s="94"/>
    </row>
    <row r="140" spans="2:47" s="1" customFormat="1" ht="12.3" customHeight="1" x14ac:dyDescent="0.15">
      <c r="B140" s="101">
        <v>2007</v>
      </c>
      <c r="C140" s="101"/>
      <c r="D140" s="101"/>
      <c r="E140" s="101"/>
      <c r="F140" s="101"/>
      <c r="G140" s="101"/>
      <c r="H140" s="101"/>
      <c r="I140" s="101"/>
      <c r="J140" s="101"/>
      <c r="K140" s="104">
        <v>145780.43</v>
      </c>
      <c r="L140" s="104"/>
      <c r="M140" s="104"/>
      <c r="N140" s="104"/>
      <c r="O140" s="104"/>
      <c r="P140" s="104"/>
      <c r="Q140" s="104"/>
      <c r="R140" s="104"/>
      <c r="S140" s="104"/>
      <c r="T140" s="104"/>
      <c r="U140" s="94">
        <v>6.4053387617315894E-5</v>
      </c>
      <c r="V140" s="94"/>
      <c r="W140" s="94"/>
      <c r="X140" s="94"/>
      <c r="Y140" s="94"/>
      <c r="Z140" s="94"/>
      <c r="AA140" s="94"/>
      <c r="AB140" s="94"/>
      <c r="AC140" s="94"/>
      <c r="AD140" s="94"/>
      <c r="AE140" s="94"/>
      <c r="AF140" s="94"/>
      <c r="AG140" s="93">
        <v>4</v>
      </c>
      <c r="AH140" s="93"/>
      <c r="AI140" s="93"/>
      <c r="AJ140" s="93"/>
      <c r="AK140" s="93"/>
      <c r="AL140" s="93"/>
      <c r="AM140" s="94">
        <v>1.24960949703218E-4</v>
      </c>
      <c r="AN140" s="94"/>
      <c r="AO140" s="94"/>
      <c r="AP140" s="94"/>
      <c r="AQ140" s="94"/>
      <c r="AR140" s="94"/>
      <c r="AS140" s="94"/>
      <c r="AT140" s="94"/>
      <c r="AU140" s="94"/>
    </row>
    <row r="141" spans="2:47" s="1" customFormat="1" ht="12.3" customHeight="1" x14ac:dyDescent="0.15">
      <c r="B141" s="101">
        <v>2008</v>
      </c>
      <c r="C141" s="101"/>
      <c r="D141" s="101"/>
      <c r="E141" s="101"/>
      <c r="F141" s="101"/>
      <c r="G141" s="101"/>
      <c r="H141" s="101"/>
      <c r="I141" s="101"/>
      <c r="J141" s="101"/>
      <c r="K141" s="104">
        <v>537400.14</v>
      </c>
      <c r="L141" s="104"/>
      <c r="M141" s="104"/>
      <c r="N141" s="104"/>
      <c r="O141" s="104"/>
      <c r="P141" s="104"/>
      <c r="Q141" s="104"/>
      <c r="R141" s="104"/>
      <c r="S141" s="104"/>
      <c r="T141" s="104"/>
      <c r="U141" s="94">
        <v>2.36124282751943E-4</v>
      </c>
      <c r="V141" s="94"/>
      <c r="W141" s="94"/>
      <c r="X141" s="94"/>
      <c r="Y141" s="94"/>
      <c r="Z141" s="94"/>
      <c r="AA141" s="94"/>
      <c r="AB141" s="94"/>
      <c r="AC141" s="94"/>
      <c r="AD141" s="94"/>
      <c r="AE141" s="94"/>
      <c r="AF141" s="94"/>
      <c r="AG141" s="93">
        <v>17</v>
      </c>
      <c r="AH141" s="93"/>
      <c r="AI141" s="93"/>
      <c r="AJ141" s="93"/>
      <c r="AK141" s="93"/>
      <c r="AL141" s="93"/>
      <c r="AM141" s="94">
        <v>5.3108403623867496E-4</v>
      </c>
      <c r="AN141" s="94"/>
      <c r="AO141" s="94"/>
      <c r="AP141" s="94"/>
      <c r="AQ141" s="94"/>
      <c r="AR141" s="94"/>
      <c r="AS141" s="94"/>
      <c r="AT141" s="94"/>
      <c r="AU141" s="94"/>
    </row>
    <row r="142" spans="2:47" s="1" customFormat="1" ht="12.3" customHeight="1" x14ac:dyDescent="0.15">
      <c r="B142" s="101">
        <v>2009</v>
      </c>
      <c r="C142" s="101"/>
      <c r="D142" s="101"/>
      <c r="E142" s="101"/>
      <c r="F142" s="101"/>
      <c r="G142" s="101"/>
      <c r="H142" s="101"/>
      <c r="I142" s="101"/>
      <c r="J142" s="101"/>
      <c r="K142" s="104">
        <v>2456652.2200000002</v>
      </c>
      <c r="L142" s="104"/>
      <c r="M142" s="104"/>
      <c r="N142" s="104"/>
      <c r="O142" s="104"/>
      <c r="P142" s="104"/>
      <c r="Q142" s="104"/>
      <c r="R142" s="104"/>
      <c r="S142" s="104"/>
      <c r="T142" s="104"/>
      <c r="U142" s="94">
        <v>1.07941029456834E-3</v>
      </c>
      <c r="V142" s="94"/>
      <c r="W142" s="94"/>
      <c r="X142" s="94"/>
      <c r="Y142" s="94"/>
      <c r="Z142" s="94"/>
      <c r="AA142" s="94"/>
      <c r="AB142" s="94"/>
      <c r="AC142" s="94"/>
      <c r="AD142" s="94"/>
      <c r="AE142" s="94"/>
      <c r="AF142" s="94"/>
      <c r="AG142" s="93">
        <v>91</v>
      </c>
      <c r="AH142" s="93"/>
      <c r="AI142" s="93"/>
      <c r="AJ142" s="93"/>
      <c r="AK142" s="93"/>
      <c r="AL142" s="93"/>
      <c r="AM142" s="94">
        <v>2.8428616057482002E-3</v>
      </c>
      <c r="AN142" s="94"/>
      <c r="AO142" s="94"/>
      <c r="AP142" s="94"/>
      <c r="AQ142" s="94"/>
      <c r="AR142" s="94"/>
      <c r="AS142" s="94"/>
      <c r="AT142" s="94"/>
      <c r="AU142" s="94"/>
    </row>
    <row r="143" spans="2:47" s="1" customFormat="1" ht="12.3" customHeight="1" x14ac:dyDescent="0.15">
      <c r="B143" s="101">
        <v>2010</v>
      </c>
      <c r="C143" s="101"/>
      <c r="D143" s="101"/>
      <c r="E143" s="101"/>
      <c r="F143" s="101"/>
      <c r="G143" s="101"/>
      <c r="H143" s="101"/>
      <c r="I143" s="101"/>
      <c r="J143" s="101"/>
      <c r="K143" s="104">
        <v>4201848.3600000003</v>
      </c>
      <c r="L143" s="104"/>
      <c r="M143" s="104"/>
      <c r="N143" s="104"/>
      <c r="O143" s="104"/>
      <c r="P143" s="104"/>
      <c r="Q143" s="104"/>
      <c r="R143" s="104"/>
      <c r="S143" s="104"/>
      <c r="T143" s="104"/>
      <c r="U143" s="94">
        <v>1.846219151036E-3</v>
      </c>
      <c r="V143" s="94"/>
      <c r="W143" s="94"/>
      <c r="X143" s="94"/>
      <c r="Y143" s="94"/>
      <c r="Z143" s="94"/>
      <c r="AA143" s="94"/>
      <c r="AB143" s="94"/>
      <c r="AC143" s="94"/>
      <c r="AD143" s="94"/>
      <c r="AE143" s="94"/>
      <c r="AF143" s="94"/>
      <c r="AG143" s="93">
        <v>138</v>
      </c>
      <c r="AH143" s="93"/>
      <c r="AI143" s="93"/>
      <c r="AJ143" s="93"/>
      <c r="AK143" s="93"/>
      <c r="AL143" s="93"/>
      <c r="AM143" s="94">
        <v>4.3111527647610101E-3</v>
      </c>
      <c r="AN143" s="94"/>
      <c r="AO143" s="94"/>
      <c r="AP143" s="94"/>
      <c r="AQ143" s="94"/>
      <c r="AR143" s="94"/>
      <c r="AS143" s="94"/>
      <c r="AT143" s="94"/>
      <c r="AU143" s="94"/>
    </row>
    <row r="144" spans="2:47" s="1" customFormat="1" ht="12.3" customHeight="1" x14ac:dyDescent="0.15">
      <c r="B144" s="101">
        <v>2011</v>
      </c>
      <c r="C144" s="101"/>
      <c r="D144" s="101"/>
      <c r="E144" s="101"/>
      <c r="F144" s="101"/>
      <c r="G144" s="101"/>
      <c r="H144" s="101"/>
      <c r="I144" s="101"/>
      <c r="J144" s="101"/>
      <c r="K144" s="104">
        <v>1492870.81</v>
      </c>
      <c r="L144" s="104"/>
      <c r="M144" s="104"/>
      <c r="N144" s="104"/>
      <c r="O144" s="104"/>
      <c r="P144" s="104"/>
      <c r="Q144" s="104"/>
      <c r="R144" s="104"/>
      <c r="S144" s="104"/>
      <c r="T144" s="104"/>
      <c r="U144" s="94">
        <v>6.55941491292805E-4</v>
      </c>
      <c r="V144" s="94"/>
      <c r="W144" s="94"/>
      <c r="X144" s="94"/>
      <c r="Y144" s="94"/>
      <c r="Z144" s="94"/>
      <c r="AA144" s="94"/>
      <c r="AB144" s="94"/>
      <c r="AC144" s="94"/>
      <c r="AD144" s="94"/>
      <c r="AE144" s="94"/>
      <c r="AF144" s="94"/>
      <c r="AG144" s="93">
        <v>81</v>
      </c>
      <c r="AH144" s="93"/>
      <c r="AI144" s="93"/>
      <c r="AJ144" s="93"/>
      <c r="AK144" s="93"/>
      <c r="AL144" s="93"/>
      <c r="AM144" s="94">
        <v>2.53045923149016E-3</v>
      </c>
      <c r="AN144" s="94"/>
      <c r="AO144" s="94"/>
      <c r="AP144" s="94"/>
      <c r="AQ144" s="94"/>
      <c r="AR144" s="94"/>
      <c r="AS144" s="94"/>
      <c r="AT144" s="94"/>
      <c r="AU144" s="94"/>
    </row>
    <row r="145" spans="2:47" s="1" customFormat="1" ht="12.3" customHeight="1" x14ac:dyDescent="0.15">
      <c r="B145" s="101">
        <v>2012</v>
      </c>
      <c r="C145" s="101"/>
      <c r="D145" s="101"/>
      <c r="E145" s="101"/>
      <c r="F145" s="101"/>
      <c r="G145" s="101"/>
      <c r="H145" s="101"/>
      <c r="I145" s="101"/>
      <c r="J145" s="101"/>
      <c r="K145" s="104">
        <v>703867.34</v>
      </c>
      <c r="L145" s="104"/>
      <c r="M145" s="104"/>
      <c r="N145" s="104"/>
      <c r="O145" s="104"/>
      <c r="P145" s="104"/>
      <c r="Q145" s="104"/>
      <c r="R145" s="104"/>
      <c r="S145" s="104"/>
      <c r="T145" s="104"/>
      <c r="U145" s="94">
        <v>3.0926707761932802E-4</v>
      </c>
      <c r="V145" s="94"/>
      <c r="W145" s="94"/>
      <c r="X145" s="94"/>
      <c r="Y145" s="94"/>
      <c r="Z145" s="94"/>
      <c r="AA145" s="94"/>
      <c r="AB145" s="94"/>
      <c r="AC145" s="94"/>
      <c r="AD145" s="94"/>
      <c r="AE145" s="94"/>
      <c r="AF145" s="94"/>
      <c r="AG145" s="93">
        <v>37</v>
      </c>
      <c r="AH145" s="93"/>
      <c r="AI145" s="93"/>
      <c r="AJ145" s="93"/>
      <c r="AK145" s="93"/>
      <c r="AL145" s="93"/>
      <c r="AM145" s="94">
        <v>1.15588878475476E-3</v>
      </c>
      <c r="AN145" s="94"/>
      <c r="AO145" s="94"/>
      <c r="AP145" s="94"/>
      <c r="AQ145" s="94"/>
      <c r="AR145" s="94"/>
      <c r="AS145" s="94"/>
      <c r="AT145" s="94"/>
      <c r="AU145" s="94"/>
    </row>
    <row r="146" spans="2:47" s="1" customFormat="1" ht="12.3" customHeight="1" x14ac:dyDescent="0.15">
      <c r="B146" s="101">
        <v>2013</v>
      </c>
      <c r="C146" s="101"/>
      <c r="D146" s="101"/>
      <c r="E146" s="101"/>
      <c r="F146" s="101"/>
      <c r="G146" s="101"/>
      <c r="H146" s="101"/>
      <c r="I146" s="101"/>
      <c r="J146" s="101"/>
      <c r="K146" s="104">
        <v>2202449.04</v>
      </c>
      <c r="L146" s="104"/>
      <c r="M146" s="104"/>
      <c r="N146" s="104"/>
      <c r="O146" s="104"/>
      <c r="P146" s="104"/>
      <c r="Q146" s="104"/>
      <c r="R146" s="104"/>
      <c r="S146" s="104"/>
      <c r="T146" s="104"/>
      <c r="U146" s="94">
        <v>9.6771783473615302E-4</v>
      </c>
      <c r="V146" s="94"/>
      <c r="W146" s="94"/>
      <c r="X146" s="94"/>
      <c r="Y146" s="94"/>
      <c r="Z146" s="94"/>
      <c r="AA146" s="94"/>
      <c r="AB146" s="94"/>
      <c r="AC146" s="94"/>
      <c r="AD146" s="94"/>
      <c r="AE146" s="94"/>
      <c r="AF146" s="94"/>
      <c r="AG146" s="93">
        <v>79</v>
      </c>
      <c r="AH146" s="93"/>
      <c r="AI146" s="93"/>
      <c r="AJ146" s="93"/>
      <c r="AK146" s="93"/>
      <c r="AL146" s="93"/>
      <c r="AM146" s="94">
        <v>2.46797875663855E-3</v>
      </c>
      <c r="AN146" s="94"/>
      <c r="AO146" s="94"/>
      <c r="AP146" s="94"/>
      <c r="AQ146" s="94"/>
      <c r="AR146" s="94"/>
      <c r="AS146" s="94"/>
      <c r="AT146" s="94"/>
      <c r="AU146" s="94"/>
    </row>
    <row r="147" spans="2:47" s="1" customFormat="1" ht="12.3" customHeight="1" x14ac:dyDescent="0.15">
      <c r="B147" s="101">
        <v>2014</v>
      </c>
      <c r="C147" s="101"/>
      <c r="D147" s="101"/>
      <c r="E147" s="101"/>
      <c r="F147" s="101"/>
      <c r="G147" s="101"/>
      <c r="H147" s="101"/>
      <c r="I147" s="101"/>
      <c r="J147" s="101"/>
      <c r="K147" s="104">
        <v>16328202.83</v>
      </c>
      <c r="L147" s="104"/>
      <c r="M147" s="104"/>
      <c r="N147" s="104"/>
      <c r="O147" s="104"/>
      <c r="P147" s="104"/>
      <c r="Q147" s="104"/>
      <c r="R147" s="104"/>
      <c r="S147" s="104"/>
      <c r="T147" s="104"/>
      <c r="U147" s="94">
        <v>7.1743285773278598E-3</v>
      </c>
      <c r="V147" s="94"/>
      <c r="W147" s="94"/>
      <c r="X147" s="94"/>
      <c r="Y147" s="94"/>
      <c r="Z147" s="94"/>
      <c r="AA147" s="94"/>
      <c r="AB147" s="94"/>
      <c r="AC147" s="94"/>
      <c r="AD147" s="94"/>
      <c r="AE147" s="94"/>
      <c r="AF147" s="94"/>
      <c r="AG147" s="93">
        <v>402</v>
      </c>
      <c r="AH147" s="93"/>
      <c r="AI147" s="93"/>
      <c r="AJ147" s="93"/>
      <c r="AK147" s="93"/>
      <c r="AL147" s="93"/>
      <c r="AM147" s="94">
        <v>1.2558575445173401E-2</v>
      </c>
      <c r="AN147" s="94"/>
      <c r="AO147" s="94"/>
      <c r="AP147" s="94"/>
      <c r="AQ147" s="94"/>
      <c r="AR147" s="94"/>
      <c r="AS147" s="94"/>
      <c r="AT147" s="94"/>
      <c r="AU147" s="94"/>
    </row>
    <row r="148" spans="2:47" s="1" customFormat="1" ht="12.3" customHeight="1" x14ac:dyDescent="0.15">
      <c r="B148" s="101">
        <v>2015</v>
      </c>
      <c r="C148" s="101"/>
      <c r="D148" s="101"/>
      <c r="E148" s="101"/>
      <c r="F148" s="101"/>
      <c r="G148" s="101"/>
      <c r="H148" s="101"/>
      <c r="I148" s="101"/>
      <c r="J148" s="101"/>
      <c r="K148" s="104">
        <v>165945047.81</v>
      </c>
      <c r="L148" s="104"/>
      <c r="M148" s="104"/>
      <c r="N148" s="104"/>
      <c r="O148" s="104"/>
      <c r="P148" s="104"/>
      <c r="Q148" s="104"/>
      <c r="R148" s="104"/>
      <c r="S148" s="104"/>
      <c r="T148" s="104"/>
      <c r="U148" s="94">
        <v>7.2913370268889499E-2</v>
      </c>
      <c r="V148" s="94"/>
      <c r="W148" s="94"/>
      <c r="X148" s="94"/>
      <c r="Y148" s="94"/>
      <c r="Z148" s="94"/>
      <c r="AA148" s="94"/>
      <c r="AB148" s="94"/>
      <c r="AC148" s="94"/>
      <c r="AD148" s="94"/>
      <c r="AE148" s="94"/>
      <c r="AF148" s="94"/>
      <c r="AG148" s="93">
        <v>3633</v>
      </c>
      <c r="AH148" s="93"/>
      <c r="AI148" s="93"/>
      <c r="AJ148" s="93"/>
      <c r="AK148" s="93"/>
      <c r="AL148" s="93"/>
      <c r="AM148" s="94">
        <v>0.113495782567948</v>
      </c>
      <c r="AN148" s="94"/>
      <c r="AO148" s="94"/>
      <c r="AP148" s="94"/>
      <c r="AQ148" s="94"/>
      <c r="AR148" s="94"/>
      <c r="AS148" s="94"/>
      <c r="AT148" s="94"/>
      <c r="AU148" s="94"/>
    </row>
    <row r="149" spans="2:47" s="1" customFormat="1" ht="12.3" customHeight="1" x14ac:dyDescent="0.15">
      <c r="B149" s="101">
        <v>2016</v>
      </c>
      <c r="C149" s="101"/>
      <c r="D149" s="101"/>
      <c r="E149" s="101"/>
      <c r="F149" s="101"/>
      <c r="G149" s="101"/>
      <c r="H149" s="101"/>
      <c r="I149" s="101"/>
      <c r="J149" s="101"/>
      <c r="K149" s="104">
        <v>247056405.24000099</v>
      </c>
      <c r="L149" s="104"/>
      <c r="M149" s="104"/>
      <c r="N149" s="104"/>
      <c r="O149" s="104"/>
      <c r="P149" s="104"/>
      <c r="Q149" s="104"/>
      <c r="R149" s="104"/>
      <c r="S149" s="104"/>
      <c r="T149" s="104"/>
      <c r="U149" s="94">
        <v>0.108552291196963</v>
      </c>
      <c r="V149" s="94"/>
      <c r="W149" s="94"/>
      <c r="X149" s="94"/>
      <c r="Y149" s="94"/>
      <c r="Z149" s="94"/>
      <c r="AA149" s="94"/>
      <c r="AB149" s="94"/>
      <c r="AC149" s="94"/>
      <c r="AD149" s="94"/>
      <c r="AE149" s="94"/>
      <c r="AF149" s="94"/>
      <c r="AG149" s="93">
        <v>6503</v>
      </c>
      <c r="AH149" s="93"/>
      <c r="AI149" s="93"/>
      <c r="AJ149" s="93"/>
      <c r="AK149" s="93"/>
      <c r="AL149" s="93"/>
      <c r="AM149" s="94">
        <v>0.203155263980006</v>
      </c>
      <c r="AN149" s="94"/>
      <c r="AO149" s="94"/>
      <c r="AP149" s="94"/>
      <c r="AQ149" s="94"/>
      <c r="AR149" s="94"/>
      <c r="AS149" s="94"/>
      <c r="AT149" s="94"/>
      <c r="AU149" s="94"/>
    </row>
    <row r="150" spans="2:47" s="1" customFormat="1" ht="12.3" customHeight="1" x14ac:dyDescent="0.15">
      <c r="B150" s="101">
        <v>2017</v>
      </c>
      <c r="C150" s="101"/>
      <c r="D150" s="101"/>
      <c r="E150" s="101"/>
      <c r="F150" s="101"/>
      <c r="G150" s="101"/>
      <c r="H150" s="101"/>
      <c r="I150" s="101"/>
      <c r="J150" s="101"/>
      <c r="K150" s="104">
        <v>150725298.03</v>
      </c>
      <c r="L150" s="104"/>
      <c r="M150" s="104"/>
      <c r="N150" s="104"/>
      <c r="O150" s="104"/>
      <c r="P150" s="104"/>
      <c r="Q150" s="104"/>
      <c r="R150" s="104"/>
      <c r="S150" s="104"/>
      <c r="T150" s="104"/>
      <c r="U150" s="94">
        <v>6.6226076699396896E-2</v>
      </c>
      <c r="V150" s="94"/>
      <c r="W150" s="94"/>
      <c r="X150" s="94"/>
      <c r="Y150" s="94"/>
      <c r="Z150" s="94"/>
      <c r="AA150" s="94"/>
      <c r="AB150" s="94"/>
      <c r="AC150" s="94"/>
      <c r="AD150" s="94"/>
      <c r="AE150" s="94"/>
      <c r="AF150" s="94"/>
      <c r="AG150" s="93">
        <v>3164</v>
      </c>
      <c r="AH150" s="93"/>
      <c r="AI150" s="93"/>
      <c r="AJ150" s="93"/>
      <c r="AK150" s="93"/>
      <c r="AL150" s="93"/>
      <c r="AM150" s="94">
        <v>9.8844111215245195E-2</v>
      </c>
      <c r="AN150" s="94"/>
      <c r="AO150" s="94"/>
      <c r="AP150" s="94"/>
      <c r="AQ150" s="94"/>
      <c r="AR150" s="94"/>
      <c r="AS150" s="94"/>
      <c r="AT150" s="94"/>
      <c r="AU150" s="94"/>
    </row>
    <row r="151" spans="2:47" s="1" customFormat="1" ht="12.3" customHeight="1" x14ac:dyDescent="0.15">
      <c r="B151" s="101">
        <v>2018</v>
      </c>
      <c r="C151" s="101"/>
      <c r="D151" s="101"/>
      <c r="E151" s="101"/>
      <c r="F151" s="101"/>
      <c r="G151" s="101"/>
      <c r="H151" s="101"/>
      <c r="I151" s="101"/>
      <c r="J151" s="101"/>
      <c r="K151" s="104">
        <v>125115216.17</v>
      </c>
      <c r="L151" s="104"/>
      <c r="M151" s="104"/>
      <c r="N151" s="104"/>
      <c r="O151" s="104"/>
      <c r="P151" s="104"/>
      <c r="Q151" s="104"/>
      <c r="R151" s="104"/>
      <c r="S151" s="104"/>
      <c r="T151" s="104"/>
      <c r="U151" s="94">
        <v>5.4973451773748301E-2</v>
      </c>
      <c r="V151" s="94"/>
      <c r="W151" s="94"/>
      <c r="X151" s="94"/>
      <c r="Y151" s="94"/>
      <c r="Z151" s="94"/>
      <c r="AA151" s="94"/>
      <c r="AB151" s="94"/>
      <c r="AC151" s="94"/>
      <c r="AD151" s="94"/>
      <c r="AE151" s="94"/>
      <c r="AF151" s="94"/>
      <c r="AG151" s="93">
        <v>2088</v>
      </c>
      <c r="AH151" s="93"/>
      <c r="AI151" s="93"/>
      <c r="AJ151" s="93"/>
      <c r="AK151" s="93"/>
      <c r="AL151" s="93"/>
      <c r="AM151" s="94">
        <v>6.5229615745079697E-2</v>
      </c>
      <c r="AN151" s="94"/>
      <c r="AO151" s="94"/>
      <c r="AP151" s="94"/>
      <c r="AQ151" s="94"/>
      <c r="AR151" s="94"/>
      <c r="AS151" s="94"/>
      <c r="AT151" s="94"/>
      <c r="AU151" s="94"/>
    </row>
    <row r="152" spans="2:47" s="1" customFormat="1" ht="12.3" customHeight="1" x14ac:dyDescent="0.15">
      <c r="B152" s="101">
        <v>2019</v>
      </c>
      <c r="C152" s="101"/>
      <c r="D152" s="101"/>
      <c r="E152" s="101"/>
      <c r="F152" s="101"/>
      <c r="G152" s="101"/>
      <c r="H152" s="101"/>
      <c r="I152" s="101"/>
      <c r="J152" s="101"/>
      <c r="K152" s="104">
        <v>163191222.49000001</v>
      </c>
      <c r="L152" s="104"/>
      <c r="M152" s="104"/>
      <c r="N152" s="104"/>
      <c r="O152" s="104"/>
      <c r="P152" s="104"/>
      <c r="Q152" s="104"/>
      <c r="R152" s="104"/>
      <c r="S152" s="104"/>
      <c r="T152" s="104"/>
      <c r="U152" s="94">
        <v>7.1703387278358399E-2</v>
      </c>
      <c r="V152" s="94"/>
      <c r="W152" s="94"/>
      <c r="X152" s="94"/>
      <c r="Y152" s="94"/>
      <c r="Z152" s="94"/>
      <c r="AA152" s="94"/>
      <c r="AB152" s="94"/>
      <c r="AC152" s="94"/>
      <c r="AD152" s="94"/>
      <c r="AE152" s="94"/>
      <c r="AF152" s="94"/>
      <c r="AG152" s="93">
        <v>2604</v>
      </c>
      <c r="AH152" s="93"/>
      <c r="AI152" s="93"/>
      <c r="AJ152" s="93"/>
      <c r="AK152" s="93"/>
      <c r="AL152" s="93"/>
      <c r="AM152" s="94">
        <v>8.1349578256794799E-2</v>
      </c>
      <c r="AN152" s="94"/>
      <c r="AO152" s="94"/>
      <c r="AP152" s="94"/>
      <c r="AQ152" s="94"/>
      <c r="AR152" s="94"/>
      <c r="AS152" s="94"/>
      <c r="AT152" s="94"/>
      <c r="AU152" s="94"/>
    </row>
    <row r="153" spans="2:47" s="1" customFormat="1" ht="12.3" customHeight="1" x14ac:dyDescent="0.15">
      <c r="B153" s="101">
        <v>2020</v>
      </c>
      <c r="C153" s="101"/>
      <c r="D153" s="101"/>
      <c r="E153" s="101"/>
      <c r="F153" s="101"/>
      <c r="G153" s="101"/>
      <c r="H153" s="101"/>
      <c r="I153" s="101"/>
      <c r="J153" s="101"/>
      <c r="K153" s="104">
        <v>149093607.03999999</v>
      </c>
      <c r="L153" s="104"/>
      <c r="M153" s="104"/>
      <c r="N153" s="104"/>
      <c r="O153" s="104"/>
      <c r="P153" s="104"/>
      <c r="Q153" s="104"/>
      <c r="R153" s="104"/>
      <c r="S153" s="104"/>
      <c r="T153" s="104"/>
      <c r="U153" s="94">
        <v>6.5509140033383803E-2</v>
      </c>
      <c r="V153" s="94"/>
      <c r="W153" s="94"/>
      <c r="X153" s="94"/>
      <c r="Y153" s="94"/>
      <c r="Z153" s="94"/>
      <c r="AA153" s="94"/>
      <c r="AB153" s="94"/>
      <c r="AC153" s="94"/>
      <c r="AD153" s="94"/>
      <c r="AE153" s="94"/>
      <c r="AF153" s="94"/>
      <c r="AG153" s="93">
        <v>1844</v>
      </c>
      <c r="AH153" s="93"/>
      <c r="AI153" s="93"/>
      <c r="AJ153" s="93"/>
      <c r="AK153" s="93"/>
      <c r="AL153" s="93"/>
      <c r="AM153" s="94">
        <v>5.7606997813183403E-2</v>
      </c>
      <c r="AN153" s="94"/>
      <c r="AO153" s="94"/>
      <c r="AP153" s="94"/>
      <c r="AQ153" s="94"/>
      <c r="AR153" s="94"/>
      <c r="AS153" s="94"/>
      <c r="AT153" s="94"/>
      <c r="AU153" s="94"/>
    </row>
    <row r="154" spans="2:47" s="1" customFormat="1" ht="12.3" customHeight="1" x14ac:dyDescent="0.15">
      <c r="B154" s="101">
        <v>2021</v>
      </c>
      <c r="C154" s="101"/>
      <c r="D154" s="101"/>
      <c r="E154" s="101"/>
      <c r="F154" s="101"/>
      <c r="G154" s="101"/>
      <c r="H154" s="101"/>
      <c r="I154" s="101"/>
      <c r="J154" s="101"/>
      <c r="K154" s="104">
        <v>375212362.39999998</v>
      </c>
      <c r="L154" s="104"/>
      <c r="M154" s="104"/>
      <c r="N154" s="104"/>
      <c r="O154" s="104"/>
      <c r="P154" s="104"/>
      <c r="Q154" s="104"/>
      <c r="R154" s="104"/>
      <c r="S154" s="104"/>
      <c r="T154" s="104"/>
      <c r="U154" s="94">
        <v>0.164861791720713</v>
      </c>
      <c r="V154" s="94"/>
      <c r="W154" s="94"/>
      <c r="X154" s="94"/>
      <c r="Y154" s="94"/>
      <c r="Z154" s="94"/>
      <c r="AA154" s="94"/>
      <c r="AB154" s="94"/>
      <c r="AC154" s="94"/>
      <c r="AD154" s="94"/>
      <c r="AE154" s="94"/>
      <c r="AF154" s="94"/>
      <c r="AG154" s="93">
        <v>4051</v>
      </c>
      <c r="AH154" s="93"/>
      <c r="AI154" s="93"/>
      <c r="AJ154" s="93"/>
      <c r="AK154" s="93"/>
      <c r="AL154" s="93"/>
      <c r="AM154" s="94">
        <v>0.126554201811934</v>
      </c>
      <c r="AN154" s="94"/>
      <c r="AO154" s="94"/>
      <c r="AP154" s="94"/>
      <c r="AQ154" s="94"/>
      <c r="AR154" s="94"/>
      <c r="AS154" s="94"/>
      <c r="AT154" s="94"/>
      <c r="AU154" s="94"/>
    </row>
    <row r="155" spans="2:47" s="1" customFormat="1" ht="12.3" customHeight="1" x14ac:dyDescent="0.15">
      <c r="B155" s="101">
        <v>2022</v>
      </c>
      <c r="C155" s="101"/>
      <c r="D155" s="101"/>
      <c r="E155" s="101"/>
      <c r="F155" s="101"/>
      <c r="G155" s="101"/>
      <c r="H155" s="101"/>
      <c r="I155" s="101"/>
      <c r="J155" s="101"/>
      <c r="K155" s="104">
        <v>390080970.75</v>
      </c>
      <c r="L155" s="104"/>
      <c r="M155" s="104"/>
      <c r="N155" s="104"/>
      <c r="O155" s="104"/>
      <c r="P155" s="104"/>
      <c r="Q155" s="104"/>
      <c r="R155" s="104"/>
      <c r="S155" s="104"/>
      <c r="T155" s="104"/>
      <c r="U155" s="94">
        <v>0.171394799847885</v>
      </c>
      <c r="V155" s="94"/>
      <c r="W155" s="94"/>
      <c r="X155" s="94"/>
      <c r="Y155" s="94"/>
      <c r="Z155" s="94"/>
      <c r="AA155" s="94"/>
      <c r="AB155" s="94"/>
      <c r="AC155" s="94"/>
      <c r="AD155" s="94"/>
      <c r="AE155" s="94"/>
      <c r="AF155" s="94"/>
      <c r="AG155" s="93">
        <v>3561</v>
      </c>
      <c r="AH155" s="93"/>
      <c r="AI155" s="93"/>
      <c r="AJ155" s="93"/>
      <c r="AK155" s="93"/>
      <c r="AL155" s="93"/>
      <c r="AM155" s="94">
        <v>0.11124648547329</v>
      </c>
      <c r="AN155" s="94"/>
      <c r="AO155" s="94"/>
      <c r="AP155" s="94"/>
      <c r="AQ155" s="94"/>
      <c r="AR155" s="94"/>
      <c r="AS155" s="94"/>
      <c r="AT155" s="94"/>
      <c r="AU155" s="94"/>
    </row>
    <row r="156" spans="2:47" s="1" customFormat="1" ht="12.3" customHeight="1" x14ac:dyDescent="0.15">
      <c r="B156" s="101">
        <v>2023</v>
      </c>
      <c r="C156" s="101"/>
      <c r="D156" s="101"/>
      <c r="E156" s="101"/>
      <c r="F156" s="101"/>
      <c r="G156" s="101"/>
      <c r="H156" s="101"/>
      <c r="I156" s="101"/>
      <c r="J156" s="101"/>
      <c r="K156" s="104">
        <v>219702799.81999999</v>
      </c>
      <c r="L156" s="104"/>
      <c r="M156" s="104"/>
      <c r="N156" s="104"/>
      <c r="O156" s="104"/>
      <c r="P156" s="104"/>
      <c r="Q156" s="104"/>
      <c r="R156" s="104"/>
      <c r="S156" s="104"/>
      <c r="T156" s="104"/>
      <c r="U156" s="94">
        <v>9.6533592317432707E-2</v>
      </c>
      <c r="V156" s="94"/>
      <c r="W156" s="94"/>
      <c r="X156" s="94"/>
      <c r="Y156" s="94"/>
      <c r="Z156" s="94"/>
      <c r="AA156" s="94"/>
      <c r="AB156" s="94"/>
      <c r="AC156" s="94"/>
      <c r="AD156" s="94"/>
      <c r="AE156" s="94"/>
      <c r="AF156" s="94"/>
      <c r="AG156" s="93">
        <v>1708</v>
      </c>
      <c r="AH156" s="93"/>
      <c r="AI156" s="93"/>
      <c r="AJ156" s="93"/>
      <c r="AK156" s="93"/>
      <c r="AL156" s="93"/>
      <c r="AM156" s="94">
        <v>5.3358325523273999E-2</v>
      </c>
      <c r="AN156" s="94"/>
      <c r="AO156" s="94"/>
      <c r="AP156" s="94"/>
      <c r="AQ156" s="94"/>
      <c r="AR156" s="94"/>
      <c r="AS156" s="94"/>
      <c r="AT156" s="94"/>
      <c r="AU156" s="94"/>
    </row>
    <row r="157" spans="2:47" s="1" customFormat="1" ht="12.3" customHeight="1" x14ac:dyDescent="0.15">
      <c r="B157" s="101">
        <v>2024</v>
      </c>
      <c r="C157" s="101"/>
      <c r="D157" s="101"/>
      <c r="E157" s="101"/>
      <c r="F157" s="101"/>
      <c r="G157" s="101"/>
      <c r="H157" s="101"/>
      <c r="I157" s="101"/>
      <c r="J157" s="101"/>
      <c r="K157" s="104">
        <v>192244106.68000001</v>
      </c>
      <c r="L157" s="104"/>
      <c r="M157" s="104"/>
      <c r="N157" s="104"/>
      <c r="O157" s="104"/>
      <c r="P157" s="104"/>
      <c r="Q157" s="104"/>
      <c r="R157" s="104"/>
      <c r="S157" s="104"/>
      <c r="T157" s="104"/>
      <c r="U157" s="94">
        <v>8.4468719719914695E-2</v>
      </c>
      <c r="V157" s="94"/>
      <c r="W157" s="94"/>
      <c r="X157" s="94"/>
      <c r="Y157" s="94"/>
      <c r="Z157" s="94"/>
      <c r="AA157" s="94"/>
      <c r="AB157" s="94"/>
      <c r="AC157" s="94"/>
      <c r="AD157" s="94"/>
      <c r="AE157" s="94"/>
      <c r="AF157" s="94"/>
      <c r="AG157" s="93">
        <v>1438</v>
      </c>
      <c r="AH157" s="93"/>
      <c r="AI157" s="93"/>
      <c r="AJ157" s="93"/>
      <c r="AK157" s="93"/>
      <c r="AL157" s="93"/>
      <c r="AM157" s="94">
        <v>4.4923461418306797E-2</v>
      </c>
      <c r="AN157" s="94"/>
      <c r="AO157" s="94"/>
      <c r="AP157" s="94"/>
      <c r="AQ157" s="94"/>
      <c r="AR157" s="94"/>
      <c r="AS157" s="94"/>
      <c r="AT157" s="94"/>
      <c r="AU157" s="94"/>
    </row>
    <row r="158" spans="2:47" s="1" customFormat="1" ht="12.3" customHeight="1" x14ac:dyDescent="0.15">
      <c r="B158" s="101">
        <v>2025</v>
      </c>
      <c r="C158" s="101"/>
      <c r="D158" s="101"/>
      <c r="E158" s="101"/>
      <c r="F158" s="101"/>
      <c r="G158" s="101"/>
      <c r="H158" s="101"/>
      <c r="I158" s="101"/>
      <c r="J158" s="101"/>
      <c r="K158" s="104">
        <v>67871637.620000005</v>
      </c>
      <c r="L158" s="104"/>
      <c r="M158" s="104"/>
      <c r="N158" s="104"/>
      <c r="O158" s="104"/>
      <c r="P158" s="104"/>
      <c r="Q158" s="104"/>
      <c r="R158" s="104"/>
      <c r="S158" s="104"/>
      <c r="T158" s="104"/>
      <c r="U158" s="94">
        <v>2.9821618119084001E-2</v>
      </c>
      <c r="V158" s="94"/>
      <c r="W158" s="94"/>
      <c r="X158" s="94"/>
      <c r="Y158" s="94"/>
      <c r="Z158" s="94"/>
      <c r="AA158" s="94"/>
      <c r="AB158" s="94"/>
      <c r="AC158" s="94"/>
      <c r="AD158" s="94"/>
      <c r="AE158" s="94"/>
      <c r="AF158" s="94"/>
      <c r="AG158" s="93">
        <v>516</v>
      </c>
      <c r="AH158" s="93"/>
      <c r="AI158" s="93"/>
      <c r="AJ158" s="93"/>
      <c r="AK158" s="93"/>
      <c r="AL158" s="93"/>
      <c r="AM158" s="94">
        <v>1.6119962511715099E-2</v>
      </c>
      <c r="AN158" s="94"/>
      <c r="AO158" s="94"/>
      <c r="AP158" s="94"/>
      <c r="AQ158" s="94"/>
      <c r="AR158" s="94"/>
      <c r="AS158" s="94"/>
      <c r="AT158" s="94"/>
      <c r="AU158" s="94"/>
    </row>
    <row r="159" spans="2:47" s="1" customFormat="1" ht="12.3" customHeight="1" x14ac:dyDescent="0.15">
      <c r="B159" s="100"/>
      <c r="C159" s="100"/>
      <c r="D159" s="100"/>
      <c r="E159" s="100"/>
      <c r="F159" s="100"/>
      <c r="G159" s="100"/>
      <c r="H159" s="100"/>
      <c r="I159" s="100"/>
      <c r="J159" s="100"/>
      <c r="K159" s="105">
        <v>2275920687.77</v>
      </c>
      <c r="L159" s="105"/>
      <c r="M159" s="105"/>
      <c r="N159" s="105"/>
      <c r="O159" s="105"/>
      <c r="P159" s="105"/>
      <c r="Q159" s="105"/>
      <c r="R159" s="105"/>
      <c r="S159" s="105"/>
      <c r="T159" s="105"/>
      <c r="U159" s="96">
        <v>1</v>
      </c>
      <c r="V159" s="96"/>
      <c r="W159" s="96"/>
      <c r="X159" s="96"/>
      <c r="Y159" s="96"/>
      <c r="Z159" s="96"/>
      <c r="AA159" s="96"/>
      <c r="AB159" s="96"/>
      <c r="AC159" s="96"/>
      <c r="AD159" s="96"/>
      <c r="AE159" s="96"/>
      <c r="AF159" s="96"/>
      <c r="AG159" s="95">
        <v>32010</v>
      </c>
      <c r="AH159" s="95"/>
      <c r="AI159" s="95"/>
      <c r="AJ159" s="95"/>
      <c r="AK159" s="95"/>
      <c r="AL159" s="95"/>
      <c r="AM159" s="96">
        <v>1</v>
      </c>
      <c r="AN159" s="96"/>
      <c r="AO159" s="96"/>
      <c r="AP159" s="96"/>
      <c r="AQ159" s="96"/>
      <c r="AR159" s="96"/>
      <c r="AS159" s="96"/>
      <c r="AT159" s="96"/>
      <c r="AU159" s="96"/>
    </row>
    <row r="160" spans="2:47" s="1" customFormat="1" ht="9" customHeight="1" x14ac:dyDescent="0.15"/>
    <row r="161" spans="2:47" s="1" customFormat="1" ht="19.2" customHeight="1" x14ac:dyDescent="0.15">
      <c r="B161" s="83" t="s">
        <v>1217</v>
      </c>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row>
    <row r="162" spans="2:47" s="1" customFormat="1" ht="7.95" customHeight="1" x14ac:dyDescent="0.15"/>
    <row r="163" spans="2:47" s="1" customFormat="1" ht="11.1" customHeight="1" x14ac:dyDescent="0.15">
      <c r="B163" s="77" t="s">
        <v>1138</v>
      </c>
      <c r="C163" s="77"/>
      <c r="D163" s="77"/>
      <c r="E163" s="77"/>
      <c r="F163" s="77"/>
      <c r="G163" s="77"/>
      <c r="H163" s="77"/>
      <c r="I163" s="77"/>
      <c r="J163" s="77" t="s">
        <v>1099</v>
      </c>
      <c r="K163" s="77"/>
      <c r="L163" s="77"/>
      <c r="M163" s="77"/>
      <c r="N163" s="77"/>
      <c r="O163" s="77"/>
      <c r="P163" s="77"/>
      <c r="Q163" s="77"/>
      <c r="R163" s="77"/>
      <c r="S163" s="77"/>
      <c r="T163" s="77"/>
      <c r="U163" s="77"/>
      <c r="V163" s="77" t="s">
        <v>1100</v>
      </c>
      <c r="W163" s="77"/>
      <c r="X163" s="77"/>
      <c r="Y163" s="77"/>
      <c r="Z163" s="77"/>
      <c r="AA163" s="77"/>
      <c r="AB163" s="77"/>
      <c r="AC163" s="77"/>
      <c r="AD163" s="77"/>
      <c r="AE163" s="77"/>
      <c r="AF163" s="77"/>
      <c r="AG163" s="77" t="s">
        <v>1139</v>
      </c>
      <c r="AH163" s="77"/>
      <c r="AI163" s="77"/>
      <c r="AJ163" s="77"/>
      <c r="AK163" s="77"/>
      <c r="AL163" s="77"/>
      <c r="AM163" s="77"/>
      <c r="AN163" s="77" t="s">
        <v>1100</v>
      </c>
      <c r="AO163" s="77"/>
      <c r="AP163" s="77"/>
      <c r="AQ163" s="77"/>
      <c r="AR163" s="77"/>
      <c r="AS163" s="77"/>
      <c r="AT163" s="77"/>
      <c r="AU163" s="77"/>
    </row>
    <row r="164" spans="2:47" s="1" customFormat="1" ht="10.65" customHeight="1" x14ac:dyDescent="0.15">
      <c r="B164" s="91" t="s">
        <v>1140</v>
      </c>
      <c r="C164" s="91"/>
      <c r="D164" s="91"/>
      <c r="E164" s="91"/>
      <c r="F164" s="91"/>
      <c r="G164" s="91"/>
      <c r="H164" s="91"/>
      <c r="I164" s="91"/>
      <c r="J164" s="104">
        <v>337691719.13</v>
      </c>
      <c r="K164" s="104"/>
      <c r="L164" s="104"/>
      <c r="M164" s="104"/>
      <c r="N164" s="104"/>
      <c r="O164" s="104"/>
      <c r="P164" s="104"/>
      <c r="Q164" s="104"/>
      <c r="R164" s="104"/>
      <c r="S164" s="104"/>
      <c r="T164" s="104"/>
      <c r="U164" s="104"/>
      <c r="V164" s="94">
        <v>0.14837587308935599</v>
      </c>
      <c r="W164" s="94"/>
      <c r="X164" s="94"/>
      <c r="Y164" s="94"/>
      <c r="Z164" s="94"/>
      <c r="AA164" s="94"/>
      <c r="AB164" s="94"/>
      <c r="AC164" s="94"/>
      <c r="AD164" s="94"/>
      <c r="AE164" s="94"/>
      <c r="AF164" s="94"/>
      <c r="AG164" s="93">
        <v>8429</v>
      </c>
      <c r="AH164" s="93"/>
      <c r="AI164" s="93"/>
      <c r="AJ164" s="93"/>
      <c r="AK164" s="93"/>
      <c r="AL164" s="93"/>
      <c r="AM164" s="93"/>
      <c r="AN164" s="94">
        <v>0.494427498826842</v>
      </c>
      <c r="AO164" s="94"/>
      <c r="AP164" s="94"/>
      <c r="AQ164" s="94"/>
      <c r="AR164" s="94"/>
      <c r="AS164" s="94"/>
      <c r="AT164" s="94"/>
      <c r="AU164" s="94"/>
    </row>
    <row r="165" spans="2:47" s="1" customFormat="1" ht="10.65" customHeight="1" x14ac:dyDescent="0.15">
      <c r="B165" s="91" t="s">
        <v>1141</v>
      </c>
      <c r="C165" s="91"/>
      <c r="D165" s="91"/>
      <c r="E165" s="91"/>
      <c r="F165" s="91"/>
      <c r="G165" s="91"/>
      <c r="H165" s="91"/>
      <c r="I165" s="91"/>
      <c r="J165" s="104">
        <v>683757984.52000105</v>
      </c>
      <c r="K165" s="104"/>
      <c r="L165" s="104"/>
      <c r="M165" s="104"/>
      <c r="N165" s="104"/>
      <c r="O165" s="104"/>
      <c r="P165" s="104"/>
      <c r="Q165" s="104"/>
      <c r="R165" s="104"/>
      <c r="S165" s="104"/>
      <c r="T165" s="104"/>
      <c r="U165" s="104"/>
      <c r="V165" s="94">
        <v>0.30043137627522598</v>
      </c>
      <c r="W165" s="94"/>
      <c r="X165" s="94"/>
      <c r="Y165" s="94"/>
      <c r="Z165" s="94"/>
      <c r="AA165" s="94"/>
      <c r="AB165" s="94"/>
      <c r="AC165" s="94"/>
      <c r="AD165" s="94"/>
      <c r="AE165" s="94"/>
      <c r="AF165" s="94"/>
      <c r="AG165" s="93">
        <v>4681</v>
      </c>
      <c r="AH165" s="93"/>
      <c r="AI165" s="93"/>
      <c r="AJ165" s="93"/>
      <c r="AK165" s="93"/>
      <c r="AL165" s="93"/>
      <c r="AM165" s="93"/>
      <c r="AN165" s="94">
        <v>0.27457766306898201</v>
      </c>
      <c r="AO165" s="94"/>
      <c r="AP165" s="94"/>
      <c r="AQ165" s="94"/>
      <c r="AR165" s="94"/>
      <c r="AS165" s="94"/>
      <c r="AT165" s="94"/>
      <c r="AU165" s="94"/>
    </row>
    <row r="166" spans="2:47" s="1" customFormat="1" ht="10.65" customHeight="1" x14ac:dyDescent="0.15">
      <c r="B166" s="91" t="s">
        <v>1142</v>
      </c>
      <c r="C166" s="91"/>
      <c r="D166" s="91"/>
      <c r="E166" s="91"/>
      <c r="F166" s="91"/>
      <c r="G166" s="91"/>
      <c r="H166" s="91"/>
      <c r="I166" s="91"/>
      <c r="J166" s="104">
        <v>581899010.45000005</v>
      </c>
      <c r="K166" s="104"/>
      <c r="L166" s="104"/>
      <c r="M166" s="104"/>
      <c r="N166" s="104"/>
      <c r="O166" s="104"/>
      <c r="P166" s="104"/>
      <c r="Q166" s="104"/>
      <c r="R166" s="104"/>
      <c r="S166" s="104"/>
      <c r="T166" s="104"/>
      <c r="U166" s="104"/>
      <c r="V166" s="94">
        <v>0.25567631314084099</v>
      </c>
      <c r="W166" s="94"/>
      <c r="X166" s="94"/>
      <c r="Y166" s="94"/>
      <c r="Z166" s="94"/>
      <c r="AA166" s="94"/>
      <c r="AB166" s="94"/>
      <c r="AC166" s="94"/>
      <c r="AD166" s="94"/>
      <c r="AE166" s="94"/>
      <c r="AF166" s="94"/>
      <c r="AG166" s="93">
        <v>2394</v>
      </c>
      <c r="AH166" s="93"/>
      <c r="AI166" s="93"/>
      <c r="AJ166" s="93"/>
      <c r="AK166" s="93"/>
      <c r="AL166" s="93"/>
      <c r="AM166" s="93"/>
      <c r="AN166" s="94">
        <v>0.14042702956358499</v>
      </c>
      <c r="AO166" s="94"/>
      <c r="AP166" s="94"/>
      <c r="AQ166" s="94"/>
      <c r="AR166" s="94"/>
      <c r="AS166" s="94"/>
      <c r="AT166" s="94"/>
      <c r="AU166" s="94"/>
    </row>
    <row r="167" spans="2:47" s="1" customFormat="1" ht="10.65" customHeight="1" x14ac:dyDescent="0.15">
      <c r="B167" s="91" t="s">
        <v>1143</v>
      </c>
      <c r="C167" s="91"/>
      <c r="D167" s="91"/>
      <c r="E167" s="91"/>
      <c r="F167" s="91"/>
      <c r="G167" s="91"/>
      <c r="H167" s="91"/>
      <c r="I167" s="91"/>
      <c r="J167" s="104">
        <v>319905435.56999999</v>
      </c>
      <c r="K167" s="104"/>
      <c r="L167" s="104"/>
      <c r="M167" s="104"/>
      <c r="N167" s="104"/>
      <c r="O167" s="104"/>
      <c r="P167" s="104"/>
      <c r="Q167" s="104"/>
      <c r="R167" s="104"/>
      <c r="S167" s="104"/>
      <c r="T167" s="104"/>
      <c r="U167" s="104"/>
      <c r="V167" s="94">
        <v>0.14056088917731599</v>
      </c>
      <c r="W167" s="94"/>
      <c r="X167" s="94"/>
      <c r="Y167" s="94"/>
      <c r="Z167" s="94"/>
      <c r="AA167" s="94"/>
      <c r="AB167" s="94"/>
      <c r="AC167" s="94"/>
      <c r="AD167" s="94"/>
      <c r="AE167" s="94"/>
      <c r="AF167" s="94"/>
      <c r="AG167" s="93">
        <v>942</v>
      </c>
      <c r="AH167" s="93"/>
      <c r="AI167" s="93"/>
      <c r="AJ167" s="93"/>
      <c r="AK167" s="93"/>
      <c r="AL167" s="93"/>
      <c r="AM167" s="93"/>
      <c r="AN167" s="94">
        <v>5.5255748474894402E-2</v>
      </c>
      <c r="AO167" s="94"/>
      <c r="AP167" s="94"/>
      <c r="AQ167" s="94"/>
      <c r="AR167" s="94"/>
      <c r="AS167" s="94"/>
      <c r="AT167" s="94"/>
      <c r="AU167" s="94"/>
    </row>
    <row r="168" spans="2:47" s="1" customFormat="1" ht="10.65" customHeight="1" x14ac:dyDescent="0.15">
      <c r="B168" s="91" t="s">
        <v>1144</v>
      </c>
      <c r="C168" s="91"/>
      <c r="D168" s="91"/>
      <c r="E168" s="91"/>
      <c r="F168" s="91"/>
      <c r="G168" s="91"/>
      <c r="H168" s="91"/>
      <c r="I168" s="91"/>
      <c r="J168" s="104">
        <v>352666538.10000002</v>
      </c>
      <c r="K168" s="104"/>
      <c r="L168" s="104"/>
      <c r="M168" s="104"/>
      <c r="N168" s="104"/>
      <c r="O168" s="104"/>
      <c r="P168" s="104"/>
      <c r="Q168" s="104"/>
      <c r="R168" s="104"/>
      <c r="S168" s="104"/>
      <c r="T168" s="104"/>
      <c r="U168" s="104"/>
      <c r="V168" s="94">
        <v>0.15495554831726199</v>
      </c>
      <c r="W168" s="94"/>
      <c r="X168" s="94"/>
      <c r="Y168" s="94"/>
      <c r="Z168" s="94"/>
      <c r="AA168" s="94"/>
      <c r="AB168" s="94"/>
      <c r="AC168" s="94"/>
      <c r="AD168" s="94"/>
      <c r="AE168" s="94"/>
      <c r="AF168" s="94"/>
      <c r="AG168" s="93">
        <v>602</v>
      </c>
      <c r="AH168" s="93"/>
      <c r="AI168" s="93"/>
      <c r="AJ168" s="93"/>
      <c r="AK168" s="93"/>
      <c r="AL168" s="93"/>
      <c r="AM168" s="93"/>
      <c r="AN168" s="94">
        <v>3.5312060065696899E-2</v>
      </c>
      <c r="AO168" s="94"/>
      <c r="AP168" s="94"/>
      <c r="AQ168" s="94"/>
      <c r="AR168" s="94"/>
      <c r="AS168" s="94"/>
      <c r="AT168" s="94"/>
      <c r="AU168" s="94"/>
    </row>
    <row r="169" spans="2:47" s="1" customFormat="1" ht="12.3" customHeight="1" x14ac:dyDescent="0.15">
      <c r="B169" s="100"/>
      <c r="C169" s="100"/>
      <c r="D169" s="100"/>
      <c r="E169" s="100"/>
      <c r="F169" s="100"/>
      <c r="G169" s="100"/>
      <c r="H169" s="100"/>
      <c r="I169" s="100"/>
      <c r="J169" s="105">
        <v>2275920687.77</v>
      </c>
      <c r="K169" s="105"/>
      <c r="L169" s="105"/>
      <c r="M169" s="105"/>
      <c r="N169" s="105"/>
      <c r="O169" s="105"/>
      <c r="P169" s="105"/>
      <c r="Q169" s="105"/>
      <c r="R169" s="105"/>
      <c r="S169" s="105"/>
      <c r="T169" s="105"/>
      <c r="U169" s="105"/>
      <c r="V169" s="96">
        <v>1</v>
      </c>
      <c r="W169" s="96"/>
      <c r="X169" s="96"/>
      <c r="Y169" s="96"/>
      <c r="Z169" s="96"/>
      <c r="AA169" s="96"/>
      <c r="AB169" s="96"/>
      <c r="AC169" s="96"/>
      <c r="AD169" s="96"/>
      <c r="AE169" s="96"/>
      <c r="AF169" s="96"/>
      <c r="AG169" s="95">
        <v>17048</v>
      </c>
      <c r="AH169" s="95"/>
      <c r="AI169" s="95"/>
      <c r="AJ169" s="95"/>
      <c r="AK169" s="95"/>
      <c r="AL169" s="95"/>
      <c r="AM169" s="95"/>
      <c r="AN169" s="96">
        <v>1</v>
      </c>
      <c r="AO169" s="96"/>
      <c r="AP169" s="96"/>
      <c r="AQ169" s="96"/>
      <c r="AR169" s="96"/>
      <c r="AS169" s="96"/>
      <c r="AT169" s="96"/>
      <c r="AU169" s="96"/>
    </row>
    <row r="170" spans="2:47" s="1" customFormat="1" ht="9" customHeight="1" x14ac:dyDescent="0.15"/>
    <row r="171" spans="2:47" s="1" customFormat="1" ht="19.2" customHeight="1" x14ac:dyDescent="0.15">
      <c r="B171" s="83" t="s">
        <v>1218</v>
      </c>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row>
    <row r="172" spans="2:47" s="1" customFormat="1" ht="7.95" customHeight="1" x14ac:dyDescent="0.15"/>
    <row r="173" spans="2:47" s="1" customFormat="1" ht="11.1" customHeight="1" x14ac:dyDescent="0.15">
      <c r="B173" s="100"/>
      <c r="C173" s="100"/>
      <c r="D173" s="100"/>
      <c r="E173" s="100"/>
      <c r="F173" s="100"/>
      <c r="G173" s="100"/>
      <c r="H173" s="100"/>
      <c r="I173" s="77" t="s">
        <v>1099</v>
      </c>
      <c r="J173" s="77"/>
      <c r="K173" s="77"/>
      <c r="L173" s="77"/>
      <c r="M173" s="77"/>
      <c r="N173" s="77"/>
      <c r="O173" s="77"/>
      <c r="P173" s="77"/>
      <c r="Q173" s="77"/>
      <c r="R173" s="77"/>
      <c r="S173" s="77"/>
      <c r="T173" s="77"/>
      <c r="U173" s="77" t="s">
        <v>1100</v>
      </c>
      <c r="V173" s="77"/>
      <c r="W173" s="77"/>
      <c r="X173" s="77"/>
      <c r="Y173" s="77"/>
      <c r="Z173" s="77"/>
      <c r="AA173" s="77"/>
      <c r="AB173" s="77"/>
      <c r="AC173" s="77"/>
      <c r="AD173" s="77"/>
      <c r="AE173" s="77"/>
      <c r="AF173" s="77" t="s">
        <v>1101</v>
      </c>
      <c r="AG173" s="77"/>
      <c r="AH173" s="77"/>
      <c r="AI173" s="77"/>
      <c r="AJ173" s="77"/>
      <c r="AK173" s="77"/>
      <c r="AL173" s="77"/>
      <c r="AM173" s="77"/>
      <c r="AN173" s="77"/>
      <c r="AO173" s="77"/>
      <c r="AP173" s="77"/>
      <c r="AQ173" s="77" t="s">
        <v>1100</v>
      </c>
      <c r="AR173" s="77"/>
      <c r="AS173" s="77"/>
      <c r="AT173" s="77"/>
      <c r="AU173" s="77"/>
    </row>
    <row r="174" spans="2:47" s="1" customFormat="1" ht="11.1" customHeight="1" x14ac:dyDescent="0.15">
      <c r="B174" s="91" t="s">
        <v>1145</v>
      </c>
      <c r="C174" s="91"/>
      <c r="D174" s="91"/>
      <c r="E174" s="91"/>
      <c r="F174" s="91"/>
      <c r="G174" s="91"/>
      <c r="H174" s="91"/>
      <c r="I174" s="104">
        <v>353122.3</v>
      </c>
      <c r="J174" s="104"/>
      <c r="K174" s="104"/>
      <c r="L174" s="104"/>
      <c r="M174" s="104"/>
      <c r="N174" s="104"/>
      <c r="O174" s="104"/>
      <c r="P174" s="104"/>
      <c r="Q174" s="104"/>
      <c r="R174" s="104"/>
      <c r="S174" s="104"/>
      <c r="T174" s="104"/>
      <c r="U174" s="94">
        <v>1.5515580217604E-4</v>
      </c>
      <c r="V174" s="94"/>
      <c r="W174" s="94"/>
      <c r="X174" s="94"/>
      <c r="Y174" s="94"/>
      <c r="Z174" s="94"/>
      <c r="AA174" s="94"/>
      <c r="AB174" s="94"/>
      <c r="AC174" s="94"/>
      <c r="AD174" s="94"/>
      <c r="AE174" s="94"/>
      <c r="AF174" s="93">
        <v>11</v>
      </c>
      <c r="AG174" s="93"/>
      <c r="AH174" s="93"/>
      <c r="AI174" s="93"/>
      <c r="AJ174" s="93"/>
      <c r="AK174" s="93"/>
      <c r="AL174" s="93"/>
      <c r="AM174" s="93"/>
      <c r="AN174" s="93"/>
      <c r="AO174" s="93"/>
      <c r="AP174" s="93"/>
      <c r="AQ174" s="94">
        <v>3.4364261168384899E-4</v>
      </c>
      <c r="AR174" s="94"/>
      <c r="AS174" s="94"/>
      <c r="AT174" s="94"/>
      <c r="AU174" s="94"/>
    </row>
    <row r="175" spans="2:47" s="1" customFormat="1" ht="11.1" customHeight="1" x14ac:dyDescent="0.15">
      <c r="B175" s="91" t="s">
        <v>1146</v>
      </c>
      <c r="C175" s="91"/>
      <c r="D175" s="91"/>
      <c r="E175" s="91"/>
      <c r="F175" s="91"/>
      <c r="G175" s="91"/>
      <c r="H175" s="91"/>
      <c r="I175" s="104">
        <v>80258539.510000095</v>
      </c>
      <c r="J175" s="104"/>
      <c r="K175" s="104"/>
      <c r="L175" s="104"/>
      <c r="M175" s="104"/>
      <c r="N175" s="104"/>
      <c r="O175" s="104"/>
      <c r="P175" s="104"/>
      <c r="Q175" s="104"/>
      <c r="R175" s="104"/>
      <c r="S175" s="104"/>
      <c r="T175" s="104"/>
      <c r="U175" s="94">
        <v>3.5264207554015901E-2</v>
      </c>
      <c r="V175" s="94"/>
      <c r="W175" s="94"/>
      <c r="X175" s="94"/>
      <c r="Y175" s="94"/>
      <c r="Z175" s="94"/>
      <c r="AA175" s="94"/>
      <c r="AB175" s="94"/>
      <c r="AC175" s="94"/>
      <c r="AD175" s="94"/>
      <c r="AE175" s="94"/>
      <c r="AF175" s="93">
        <v>946</v>
      </c>
      <c r="AG175" s="93"/>
      <c r="AH175" s="93"/>
      <c r="AI175" s="93"/>
      <c r="AJ175" s="93"/>
      <c r="AK175" s="93"/>
      <c r="AL175" s="93"/>
      <c r="AM175" s="93"/>
      <c r="AN175" s="93"/>
      <c r="AO175" s="93"/>
      <c r="AP175" s="93"/>
      <c r="AQ175" s="94">
        <v>2.9553264604810999E-2</v>
      </c>
      <c r="AR175" s="94"/>
      <c r="AS175" s="94"/>
      <c r="AT175" s="94"/>
      <c r="AU175" s="94"/>
    </row>
    <row r="176" spans="2:47" s="1" customFormat="1" ht="11.1" customHeight="1" x14ac:dyDescent="0.15">
      <c r="B176" s="91" t="s">
        <v>1147</v>
      </c>
      <c r="C176" s="91"/>
      <c r="D176" s="91"/>
      <c r="E176" s="91"/>
      <c r="F176" s="91"/>
      <c r="G176" s="91"/>
      <c r="H176" s="91"/>
      <c r="I176" s="104">
        <v>543082955.07999897</v>
      </c>
      <c r="J176" s="104"/>
      <c r="K176" s="104"/>
      <c r="L176" s="104"/>
      <c r="M176" s="104"/>
      <c r="N176" s="104"/>
      <c r="O176" s="104"/>
      <c r="P176" s="104"/>
      <c r="Q176" s="104"/>
      <c r="R176" s="104"/>
      <c r="S176" s="104"/>
      <c r="T176" s="104"/>
      <c r="U176" s="94">
        <v>0.23862121294399</v>
      </c>
      <c r="V176" s="94"/>
      <c r="W176" s="94"/>
      <c r="X176" s="94"/>
      <c r="Y176" s="94"/>
      <c r="Z176" s="94"/>
      <c r="AA176" s="94"/>
      <c r="AB176" s="94"/>
      <c r="AC176" s="94"/>
      <c r="AD176" s="94"/>
      <c r="AE176" s="94"/>
      <c r="AF176" s="93">
        <v>7567</v>
      </c>
      <c r="AG176" s="93"/>
      <c r="AH176" s="93"/>
      <c r="AI176" s="93"/>
      <c r="AJ176" s="93"/>
      <c r="AK176" s="93"/>
      <c r="AL176" s="93"/>
      <c r="AM176" s="93"/>
      <c r="AN176" s="93"/>
      <c r="AO176" s="93"/>
      <c r="AP176" s="93"/>
      <c r="AQ176" s="94">
        <v>0.23639487660106201</v>
      </c>
      <c r="AR176" s="94"/>
      <c r="AS176" s="94"/>
      <c r="AT176" s="94"/>
      <c r="AU176" s="94"/>
    </row>
    <row r="177" spans="2:47" s="1" customFormat="1" ht="11.1" customHeight="1" x14ac:dyDescent="0.15">
      <c r="B177" s="91" t="s">
        <v>1148</v>
      </c>
      <c r="C177" s="91"/>
      <c r="D177" s="91"/>
      <c r="E177" s="91"/>
      <c r="F177" s="91"/>
      <c r="G177" s="91"/>
      <c r="H177" s="91"/>
      <c r="I177" s="104">
        <v>780762189.69000399</v>
      </c>
      <c r="J177" s="104"/>
      <c r="K177" s="104"/>
      <c r="L177" s="104"/>
      <c r="M177" s="104"/>
      <c r="N177" s="104"/>
      <c r="O177" s="104"/>
      <c r="P177" s="104"/>
      <c r="Q177" s="104"/>
      <c r="R177" s="104"/>
      <c r="S177" s="104"/>
      <c r="T177" s="104"/>
      <c r="U177" s="94">
        <v>0.34305333831953999</v>
      </c>
      <c r="V177" s="94"/>
      <c r="W177" s="94"/>
      <c r="X177" s="94"/>
      <c r="Y177" s="94"/>
      <c r="Z177" s="94"/>
      <c r="AA177" s="94"/>
      <c r="AB177" s="94"/>
      <c r="AC177" s="94"/>
      <c r="AD177" s="94"/>
      <c r="AE177" s="94"/>
      <c r="AF177" s="93">
        <v>14211</v>
      </c>
      <c r="AG177" s="93"/>
      <c r="AH177" s="93"/>
      <c r="AI177" s="93"/>
      <c r="AJ177" s="93"/>
      <c r="AK177" s="93"/>
      <c r="AL177" s="93"/>
      <c r="AM177" s="93"/>
      <c r="AN177" s="93"/>
      <c r="AO177" s="93"/>
      <c r="AP177" s="93"/>
      <c r="AQ177" s="94">
        <v>0.443955014058107</v>
      </c>
      <c r="AR177" s="94"/>
      <c r="AS177" s="94"/>
      <c r="AT177" s="94"/>
      <c r="AU177" s="94"/>
    </row>
    <row r="178" spans="2:47" s="1" customFormat="1" ht="11.1" customHeight="1" x14ac:dyDescent="0.15">
      <c r="B178" s="91" t="s">
        <v>1149</v>
      </c>
      <c r="C178" s="91"/>
      <c r="D178" s="91"/>
      <c r="E178" s="91"/>
      <c r="F178" s="91"/>
      <c r="G178" s="91"/>
      <c r="H178" s="91"/>
      <c r="I178" s="104">
        <v>199720399.56</v>
      </c>
      <c r="J178" s="104"/>
      <c r="K178" s="104"/>
      <c r="L178" s="104"/>
      <c r="M178" s="104"/>
      <c r="N178" s="104"/>
      <c r="O178" s="104"/>
      <c r="P178" s="104"/>
      <c r="Q178" s="104"/>
      <c r="R178" s="104"/>
      <c r="S178" s="104"/>
      <c r="T178" s="104"/>
      <c r="U178" s="94">
        <v>8.7753672890811693E-2</v>
      </c>
      <c r="V178" s="94"/>
      <c r="W178" s="94"/>
      <c r="X178" s="94"/>
      <c r="Y178" s="94"/>
      <c r="Z178" s="94"/>
      <c r="AA178" s="94"/>
      <c r="AB178" s="94"/>
      <c r="AC178" s="94"/>
      <c r="AD178" s="94"/>
      <c r="AE178" s="94"/>
      <c r="AF178" s="93">
        <v>2873</v>
      </c>
      <c r="AG178" s="93"/>
      <c r="AH178" s="93"/>
      <c r="AI178" s="93"/>
      <c r="AJ178" s="93"/>
      <c r="AK178" s="93"/>
      <c r="AL178" s="93"/>
      <c r="AM178" s="93"/>
      <c r="AN178" s="93"/>
      <c r="AO178" s="93"/>
      <c r="AP178" s="93"/>
      <c r="AQ178" s="94">
        <v>8.9753202124336101E-2</v>
      </c>
      <c r="AR178" s="94"/>
      <c r="AS178" s="94"/>
      <c r="AT178" s="94"/>
      <c r="AU178" s="94"/>
    </row>
    <row r="179" spans="2:47" s="1" customFormat="1" ht="11.1" customHeight="1" x14ac:dyDescent="0.15">
      <c r="B179" s="91" t="s">
        <v>1150</v>
      </c>
      <c r="C179" s="91"/>
      <c r="D179" s="91"/>
      <c r="E179" s="91"/>
      <c r="F179" s="91"/>
      <c r="G179" s="91"/>
      <c r="H179" s="91"/>
      <c r="I179" s="104">
        <v>228039526.06</v>
      </c>
      <c r="J179" s="104"/>
      <c r="K179" s="104"/>
      <c r="L179" s="104"/>
      <c r="M179" s="104"/>
      <c r="N179" s="104"/>
      <c r="O179" s="104"/>
      <c r="P179" s="104"/>
      <c r="Q179" s="104"/>
      <c r="R179" s="104"/>
      <c r="S179" s="104"/>
      <c r="T179" s="104"/>
      <c r="U179" s="94">
        <v>0.100196604954384</v>
      </c>
      <c r="V179" s="94"/>
      <c r="W179" s="94"/>
      <c r="X179" s="94"/>
      <c r="Y179" s="94"/>
      <c r="Z179" s="94"/>
      <c r="AA179" s="94"/>
      <c r="AB179" s="94"/>
      <c r="AC179" s="94"/>
      <c r="AD179" s="94"/>
      <c r="AE179" s="94"/>
      <c r="AF179" s="93">
        <v>2257</v>
      </c>
      <c r="AG179" s="93"/>
      <c r="AH179" s="93"/>
      <c r="AI179" s="93"/>
      <c r="AJ179" s="93"/>
      <c r="AK179" s="93"/>
      <c r="AL179" s="93"/>
      <c r="AM179" s="93"/>
      <c r="AN179" s="93"/>
      <c r="AO179" s="93"/>
      <c r="AP179" s="93"/>
      <c r="AQ179" s="94">
        <v>7.0509215870040595E-2</v>
      </c>
      <c r="AR179" s="94"/>
      <c r="AS179" s="94"/>
      <c r="AT179" s="94"/>
      <c r="AU179" s="94"/>
    </row>
    <row r="180" spans="2:47" s="1" customFormat="1" ht="11.1" customHeight="1" x14ac:dyDescent="0.15">
      <c r="B180" s="91" t="s">
        <v>1151</v>
      </c>
      <c r="C180" s="91"/>
      <c r="D180" s="91"/>
      <c r="E180" s="91"/>
      <c r="F180" s="91"/>
      <c r="G180" s="91"/>
      <c r="H180" s="91"/>
      <c r="I180" s="104">
        <v>273538811.97000003</v>
      </c>
      <c r="J180" s="104"/>
      <c r="K180" s="104"/>
      <c r="L180" s="104"/>
      <c r="M180" s="104"/>
      <c r="N180" s="104"/>
      <c r="O180" s="104"/>
      <c r="P180" s="104"/>
      <c r="Q180" s="104"/>
      <c r="R180" s="104"/>
      <c r="S180" s="104"/>
      <c r="T180" s="104"/>
      <c r="U180" s="94">
        <v>0.12018820051151199</v>
      </c>
      <c r="V180" s="94"/>
      <c r="W180" s="94"/>
      <c r="X180" s="94"/>
      <c r="Y180" s="94"/>
      <c r="Z180" s="94"/>
      <c r="AA180" s="94"/>
      <c r="AB180" s="94"/>
      <c r="AC180" s="94"/>
      <c r="AD180" s="94"/>
      <c r="AE180" s="94"/>
      <c r="AF180" s="93">
        <v>2232</v>
      </c>
      <c r="AG180" s="93"/>
      <c r="AH180" s="93"/>
      <c r="AI180" s="93"/>
      <c r="AJ180" s="93"/>
      <c r="AK180" s="93"/>
      <c r="AL180" s="93"/>
      <c r="AM180" s="93"/>
      <c r="AN180" s="93"/>
      <c r="AO180" s="93"/>
      <c r="AP180" s="93"/>
      <c r="AQ180" s="94">
        <v>6.9728209934395505E-2</v>
      </c>
      <c r="AR180" s="94"/>
      <c r="AS180" s="94"/>
      <c r="AT180" s="94"/>
      <c r="AU180" s="94"/>
    </row>
    <row r="181" spans="2:47" s="1" customFormat="1" ht="11.1" customHeight="1" x14ac:dyDescent="0.15">
      <c r="B181" s="91" t="s">
        <v>1152</v>
      </c>
      <c r="C181" s="91"/>
      <c r="D181" s="91"/>
      <c r="E181" s="91"/>
      <c r="F181" s="91"/>
      <c r="G181" s="91"/>
      <c r="H181" s="91"/>
      <c r="I181" s="104">
        <v>127918151.55</v>
      </c>
      <c r="J181" s="104"/>
      <c r="K181" s="104"/>
      <c r="L181" s="104"/>
      <c r="M181" s="104"/>
      <c r="N181" s="104"/>
      <c r="O181" s="104"/>
      <c r="P181" s="104"/>
      <c r="Q181" s="104"/>
      <c r="R181" s="104"/>
      <c r="S181" s="104"/>
      <c r="T181" s="104"/>
      <c r="U181" s="94">
        <v>5.6205012871224903E-2</v>
      </c>
      <c r="V181" s="94"/>
      <c r="W181" s="94"/>
      <c r="X181" s="94"/>
      <c r="Y181" s="94"/>
      <c r="Z181" s="94"/>
      <c r="AA181" s="94"/>
      <c r="AB181" s="94"/>
      <c r="AC181" s="94"/>
      <c r="AD181" s="94"/>
      <c r="AE181" s="94"/>
      <c r="AF181" s="93">
        <v>1254</v>
      </c>
      <c r="AG181" s="93"/>
      <c r="AH181" s="93"/>
      <c r="AI181" s="93"/>
      <c r="AJ181" s="93"/>
      <c r="AK181" s="93"/>
      <c r="AL181" s="93"/>
      <c r="AM181" s="93"/>
      <c r="AN181" s="93"/>
      <c r="AO181" s="93"/>
      <c r="AP181" s="93"/>
      <c r="AQ181" s="94">
        <v>3.9175257731958797E-2</v>
      </c>
      <c r="AR181" s="94"/>
      <c r="AS181" s="94"/>
      <c r="AT181" s="94"/>
      <c r="AU181" s="94"/>
    </row>
    <row r="182" spans="2:47" s="1" customFormat="1" ht="11.1" customHeight="1" x14ac:dyDescent="0.15">
      <c r="B182" s="91" t="s">
        <v>1153</v>
      </c>
      <c r="C182" s="91"/>
      <c r="D182" s="91"/>
      <c r="E182" s="91"/>
      <c r="F182" s="91"/>
      <c r="G182" s="91"/>
      <c r="H182" s="91"/>
      <c r="I182" s="104">
        <v>33721690.109999999</v>
      </c>
      <c r="J182" s="104"/>
      <c r="K182" s="104"/>
      <c r="L182" s="104"/>
      <c r="M182" s="104"/>
      <c r="N182" s="104"/>
      <c r="O182" s="104"/>
      <c r="P182" s="104"/>
      <c r="Q182" s="104"/>
      <c r="R182" s="104"/>
      <c r="S182" s="104"/>
      <c r="T182" s="104"/>
      <c r="U182" s="94">
        <v>1.48167246298206E-2</v>
      </c>
      <c r="V182" s="94"/>
      <c r="W182" s="94"/>
      <c r="X182" s="94"/>
      <c r="Y182" s="94"/>
      <c r="Z182" s="94"/>
      <c r="AA182" s="94"/>
      <c r="AB182" s="94"/>
      <c r="AC182" s="94"/>
      <c r="AD182" s="94"/>
      <c r="AE182" s="94"/>
      <c r="AF182" s="93">
        <v>453</v>
      </c>
      <c r="AG182" s="93"/>
      <c r="AH182" s="93"/>
      <c r="AI182" s="93"/>
      <c r="AJ182" s="93"/>
      <c r="AK182" s="93"/>
      <c r="AL182" s="93"/>
      <c r="AM182" s="93"/>
      <c r="AN182" s="93"/>
      <c r="AO182" s="93"/>
      <c r="AP182" s="93"/>
      <c r="AQ182" s="94">
        <v>1.41518275538894E-2</v>
      </c>
      <c r="AR182" s="94"/>
      <c r="AS182" s="94"/>
      <c r="AT182" s="94"/>
      <c r="AU182" s="94"/>
    </row>
    <row r="183" spans="2:47" s="1" customFormat="1" ht="11.1" customHeight="1" x14ac:dyDescent="0.15">
      <c r="B183" s="91" t="s">
        <v>1154</v>
      </c>
      <c r="C183" s="91"/>
      <c r="D183" s="91"/>
      <c r="E183" s="91"/>
      <c r="F183" s="91"/>
      <c r="G183" s="91"/>
      <c r="H183" s="91"/>
      <c r="I183" s="104">
        <v>6860605.9199999999</v>
      </c>
      <c r="J183" s="104"/>
      <c r="K183" s="104"/>
      <c r="L183" s="104"/>
      <c r="M183" s="104"/>
      <c r="N183" s="104"/>
      <c r="O183" s="104"/>
      <c r="P183" s="104"/>
      <c r="Q183" s="104"/>
      <c r="R183" s="104"/>
      <c r="S183" s="104"/>
      <c r="T183" s="104"/>
      <c r="U183" s="94">
        <v>3.0144310198797698E-3</v>
      </c>
      <c r="V183" s="94"/>
      <c r="W183" s="94"/>
      <c r="X183" s="94"/>
      <c r="Y183" s="94"/>
      <c r="Z183" s="94"/>
      <c r="AA183" s="94"/>
      <c r="AB183" s="94"/>
      <c r="AC183" s="94"/>
      <c r="AD183" s="94"/>
      <c r="AE183" s="94"/>
      <c r="AF183" s="93">
        <v>142</v>
      </c>
      <c r="AG183" s="93"/>
      <c r="AH183" s="93"/>
      <c r="AI183" s="93"/>
      <c r="AJ183" s="93"/>
      <c r="AK183" s="93"/>
      <c r="AL183" s="93"/>
      <c r="AM183" s="93"/>
      <c r="AN183" s="93"/>
      <c r="AO183" s="93"/>
      <c r="AP183" s="93"/>
      <c r="AQ183" s="94">
        <v>4.4361137144642302E-3</v>
      </c>
      <c r="AR183" s="94"/>
      <c r="AS183" s="94"/>
      <c r="AT183" s="94"/>
      <c r="AU183" s="94"/>
    </row>
    <row r="184" spans="2:47" s="1" customFormat="1" ht="11.1" customHeight="1" x14ac:dyDescent="0.15">
      <c r="B184" s="91" t="s">
        <v>1155</v>
      </c>
      <c r="C184" s="91"/>
      <c r="D184" s="91"/>
      <c r="E184" s="91"/>
      <c r="F184" s="91"/>
      <c r="G184" s="91"/>
      <c r="H184" s="91"/>
      <c r="I184" s="104">
        <v>1414039.65</v>
      </c>
      <c r="J184" s="104"/>
      <c r="K184" s="104"/>
      <c r="L184" s="104"/>
      <c r="M184" s="104"/>
      <c r="N184" s="104"/>
      <c r="O184" s="104"/>
      <c r="P184" s="104"/>
      <c r="Q184" s="104"/>
      <c r="R184" s="104"/>
      <c r="S184" s="104"/>
      <c r="T184" s="104"/>
      <c r="U184" s="94">
        <v>6.2130444949094797E-4</v>
      </c>
      <c r="V184" s="94"/>
      <c r="W184" s="94"/>
      <c r="X184" s="94"/>
      <c r="Y184" s="94"/>
      <c r="Z184" s="94"/>
      <c r="AA184" s="94"/>
      <c r="AB184" s="94"/>
      <c r="AC184" s="94"/>
      <c r="AD184" s="94"/>
      <c r="AE184" s="94"/>
      <c r="AF184" s="93">
        <v>43</v>
      </c>
      <c r="AG184" s="93"/>
      <c r="AH184" s="93"/>
      <c r="AI184" s="93"/>
      <c r="AJ184" s="93"/>
      <c r="AK184" s="93"/>
      <c r="AL184" s="93"/>
      <c r="AM184" s="93"/>
      <c r="AN184" s="93"/>
      <c r="AO184" s="93"/>
      <c r="AP184" s="93"/>
      <c r="AQ184" s="94">
        <v>1.3433302093095901E-3</v>
      </c>
      <c r="AR184" s="94"/>
      <c r="AS184" s="94"/>
      <c r="AT184" s="94"/>
      <c r="AU184" s="94"/>
    </row>
    <row r="185" spans="2:47" s="1" customFormat="1" ht="11.1" customHeight="1" x14ac:dyDescent="0.15">
      <c r="B185" s="91" t="s">
        <v>1156</v>
      </c>
      <c r="C185" s="91"/>
      <c r="D185" s="91"/>
      <c r="E185" s="91"/>
      <c r="F185" s="91"/>
      <c r="G185" s="91"/>
      <c r="H185" s="91"/>
      <c r="I185" s="104">
        <v>242049.76</v>
      </c>
      <c r="J185" s="104"/>
      <c r="K185" s="104"/>
      <c r="L185" s="104"/>
      <c r="M185" s="104"/>
      <c r="N185" s="104"/>
      <c r="O185" s="104"/>
      <c r="P185" s="104"/>
      <c r="Q185" s="104"/>
      <c r="R185" s="104"/>
      <c r="S185" s="104"/>
      <c r="T185" s="104"/>
      <c r="U185" s="94">
        <v>1.06352458282352E-4</v>
      </c>
      <c r="V185" s="94"/>
      <c r="W185" s="94"/>
      <c r="X185" s="94"/>
      <c r="Y185" s="94"/>
      <c r="Z185" s="94"/>
      <c r="AA185" s="94"/>
      <c r="AB185" s="94"/>
      <c r="AC185" s="94"/>
      <c r="AD185" s="94"/>
      <c r="AE185" s="94"/>
      <c r="AF185" s="93">
        <v>17</v>
      </c>
      <c r="AG185" s="93"/>
      <c r="AH185" s="93"/>
      <c r="AI185" s="93"/>
      <c r="AJ185" s="93"/>
      <c r="AK185" s="93"/>
      <c r="AL185" s="93"/>
      <c r="AM185" s="93"/>
      <c r="AN185" s="93"/>
      <c r="AO185" s="93"/>
      <c r="AP185" s="93"/>
      <c r="AQ185" s="94">
        <v>5.3108403623867496E-4</v>
      </c>
      <c r="AR185" s="94"/>
      <c r="AS185" s="94"/>
      <c r="AT185" s="94"/>
      <c r="AU185" s="94"/>
    </row>
    <row r="186" spans="2:47" s="1" customFormat="1" ht="11.1" customHeight="1" x14ac:dyDescent="0.15">
      <c r="B186" s="91" t="s">
        <v>1157</v>
      </c>
      <c r="C186" s="91"/>
      <c r="D186" s="91"/>
      <c r="E186" s="91"/>
      <c r="F186" s="91"/>
      <c r="G186" s="91"/>
      <c r="H186" s="91"/>
      <c r="I186" s="104">
        <v>5647.45</v>
      </c>
      <c r="J186" s="104"/>
      <c r="K186" s="104"/>
      <c r="L186" s="104"/>
      <c r="M186" s="104"/>
      <c r="N186" s="104"/>
      <c r="O186" s="104"/>
      <c r="P186" s="104"/>
      <c r="Q186" s="104"/>
      <c r="R186" s="104"/>
      <c r="S186" s="104"/>
      <c r="T186" s="104"/>
      <c r="U186" s="94">
        <v>2.4813913904589999E-6</v>
      </c>
      <c r="V186" s="94"/>
      <c r="W186" s="94"/>
      <c r="X186" s="94"/>
      <c r="Y186" s="94"/>
      <c r="Z186" s="94"/>
      <c r="AA186" s="94"/>
      <c r="AB186" s="94"/>
      <c r="AC186" s="94"/>
      <c r="AD186" s="94"/>
      <c r="AE186" s="94"/>
      <c r="AF186" s="93">
        <v>3</v>
      </c>
      <c r="AG186" s="93"/>
      <c r="AH186" s="93"/>
      <c r="AI186" s="93"/>
      <c r="AJ186" s="93"/>
      <c r="AK186" s="93"/>
      <c r="AL186" s="93"/>
      <c r="AM186" s="93"/>
      <c r="AN186" s="93"/>
      <c r="AO186" s="93"/>
      <c r="AP186" s="93"/>
      <c r="AQ186" s="94">
        <v>9.3720712277413297E-5</v>
      </c>
      <c r="AR186" s="94"/>
      <c r="AS186" s="94"/>
      <c r="AT186" s="94"/>
      <c r="AU186" s="94"/>
    </row>
    <row r="187" spans="2:47" s="1" customFormat="1" ht="11.1" customHeight="1" x14ac:dyDescent="0.15">
      <c r="B187" s="91" t="s">
        <v>1158</v>
      </c>
      <c r="C187" s="91"/>
      <c r="D187" s="91"/>
      <c r="E187" s="91"/>
      <c r="F187" s="91"/>
      <c r="G187" s="91"/>
      <c r="H187" s="91"/>
      <c r="I187" s="104">
        <v>2959.16</v>
      </c>
      <c r="J187" s="104"/>
      <c r="K187" s="104"/>
      <c r="L187" s="104"/>
      <c r="M187" s="104"/>
      <c r="N187" s="104"/>
      <c r="O187" s="104"/>
      <c r="P187" s="104"/>
      <c r="Q187" s="104"/>
      <c r="R187" s="104"/>
      <c r="S187" s="104"/>
      <c r="T187" s="104"/>
      <c r="U187" s="94">
        <v>1.30020348068432E-6</v>
      </c>
      <c r="V187" s="94"/>
      <c r="W187" s="94"/>
      <c r="X187" s="94"/>
      <c r="Y187" s="94"/>
      <c r="Z187" s="94"/>
      <c r="AA187" s="94"/>
      <c r="AB187" s="94"/>
      <c r="AC187" s="94"/>
      <c r="AD187" s="94"/>
      <c r="AE187" s="94"/>
      <c r="AF187" s="93">
        <v>1</v>
      </c>
      <c r="AG187" s="93"/>
      <c r="AH187" s="93"/>
      <c r="AI187" s="93"/>
      <c r="AJ187" s="93"/>
      <c r="AK187" s="93"/>
      <c r="AL187" s="93"/>
      <c r="AM187" s="93"/>
      <c r="AN187" s="93"/>
      <c r="AO187" s="93"/>
      <c r="AP187" s="93"/>
      <c r="AQ187" s="94">
        <v>3.1240237425804398E-5</v>
      </c>
      <c r="AR187" s="94"/>
      <c r="AS187" s="94"/>
      <c r="AT187" s="94"/>
      <c r="AU187" s="94"/>
    </row>
    <row r="188" spans="2:47" s="1" customFormat="1" ht="11.1" customHeight="1" x14ac:dyDescent="0.15">
      <c r="B188" s="100"/>
      <c r="C188" s="100"/>
      <c r="D188" s="100"/>
      <c r="E188" s="100"/>
      <c r="F188" s="100"/>
      <c r="G188" s="100"/>
      <c r="H188" s="100"/>
      <c r="I188" s="105">
        <v>2275920687.77</v>
      </c>
      <c r="J188" s="105"/>
      <c r="K188" s="105"/>
      <c r="L188" s="105"/>
      <c r="M188" s="105"/>
      <c r="N188" s="105"/>
      <c r="O188" s="105"/>
      <c r="P188" s="105"/>
      <c r="Q188" s="105"/>
      <c r="R188" s="105"/>
      <c r="S188" s="105"/>
      <c r="T188" s="105"/>
      <c r="U188" s="96">
        <v>1</v>
      </c>
      <c r="V188" s="96"/>
      <c r="W188" s="96"/>
      <c r="X188" s="96"/>
      <c r="Y188" s="96"/>
      <c r="Z188" s="96"/>
      <c r="AA188" s="96"/>
      <c r="AB188" s="96"/>
      <c r="AC188" s="96"/>
      <c r="AD188" s="96"/>
      <c r="AE188" s="96"/>
      <c r="AF188" s="95">
        <v>32010</v>
      </c>
      <c r="AG188" s="95"/>
      <c r="AH188" s="95"/>
      <c r="AI188" s="95"/>
      <c r="AJ188" s="95"/>
      <c r="AK188" s="95"/>
      <c r="AL188" s="95"/>
      <c r="AM188" s="95"/>
      <c r="AN188" s="95"/>
      <c r="AO188" s="95"/>
      <c r="AP188" s="95"/>
      <c r="AQ188" s="96">
        <v>1</v>
      </c>
      <c r="AR188" s="96"/>
      <c r="AS188" s="96"/>
      <c r="AT188" s="96"/>
      <c r="AU188" s="96"/>
    </row>
    <row r="189" spans="2:47" s="1" customFormat="1" ht="9" customHeight="1" x14ac:dyDescent="0.15"/>
    <row r="190" spans="2:47" s="1" customFormat="1" ht="19.2" customHeight="1" x14ac:dyDescent="0.15">
      <c r="B190" s="83" t="s">
        <v>1219</v>
      </c>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row>
    <row r="191" spans="2:47" s="1" customFormat="1" ht="7.95" customHeight="1" x14ac:dyDescent="0.15"/>
    <row r="192" spans="2:47" s="1" customFormat="1" ht="12.75" customHeight="1" x14ac:dyDescent="0.15">
      <c r="B192" s="100"/>
      <c r="C192" s="100"/>
      <c r="D192" s="100"/>
      <c r="E192" s="100"/>
      <c r="F192" s="100"/>
      <c r="G192" s="100"/>
      <c r="H192" s="77" t="s">
        <v>1099</v>
      </c>
      <c r="I192" s="77"/>
      <c r="J192" s="77"/>
      <c r="K192" s="77"/>
      <c r="L192" s="77"/>
      <c r="M192" s="77"/>
      <c r="N192" s="77"/>
      <c r="O192" s="77"/>
      <c r="P192" s="77"/>
      <c r="Q192" s="77"/>
      <c r="R192" s="77"/>
      <c r="S192" s="77"/>
      <c r="T192" s="77" t="s">
        <v>1100</v>
      </c>
      <c r="U192" s="77"/>
      <c r="V192" s="77"/>
      <c r="W192" s="77"/>
      <c r="X192" s="77"/>
      <c r="Y192" s="77"/>
      <c r="Z192" s="77"/>
      <c r="AA192" s="77"/>
      <c r="AB192" s="77"/>
      <c r="AC192" s="77"/>
      <c r="AD192" s="77"/>
      <c r="AE192" s="77" t="s">
        <v>1101</v>
      </c>
      <c r="AF192" s="77"/>
      <c r="AG192" s="77"/>
      <c r="AH192" s="77"/>
      <c r="AI192" s="77"/>
      <c r="AJ192" s="77"/>
      <c r="AK192" s="77"/>
      <c r="AL192" s="77"/>
      <c r="AM192" s="77"/>
      <c r="AN192" s="77"/>
      <c r="AO192" s="77"/>
      <c r="AP192" s="77" t="s">
        <v>1100</v>
      </c>
      <c r="AQ192" s="77"/>
      <c r="AR192" s="77"/>
      <c r="AS192" s="77"/>
      <c r="AT192" s="77"/>
      <c r="AU192" s="77"/>
    </row>
    <row r="193" spans="2:47" s="1" customFormat="1" ht="11.1" customHeight="1" x14ac:dyDescent="0.15">
      <c r="B193" s="91" t="s">
        <v>955</v>
      </c>
      <c r="C193" s="91"/>
      <c r="D193" s="91"/>
      <c r="E193" s="91"/>
      <c r="F193" s="91"/>
      <c r="G193" s="91"/>
      <c r="H193" s="104">
        <v>2096524197.6099899</v>
      </c>
      <c r="I193" s="104"/>
      <c r="J193" s="104"/>
      <c r="K193" s="104"/>
      <c r="L193" s="104"/>
      <c r="M193" s="104"/>
      <c r="N193" s="104"/>
      <c r="O193" s="104"/>
      <c r="P193" s="104"/>
      <c r="Q193" s="104"/>
      <c r="R193" s="104"/>
      <c r="S193" s="104"/>
      <c r="T193" s="94">
        <v>0.92117629971728998</v>
      </c>
      <c r="U193" s="94"/>
      <c r="V193" s="94"/>
      <c r="W193" s="94"/>
      <c r="X193" s="94"/>
      <c r="Y193" s="94"/>
      <c r="Z193" s="94"/>
      <c r="AA193" s="94"/>
      <c r="AB193" s="94"/>
      <c r="AC193" s="94"/>
      <c r="AD193" s="94"/>
      <c r="AE193" s="93">
        <v>30104</v>
      </c>
      <c r="AF193" s="93"/>
      <c r="AG193" s="93"/>
      <c r="AH193" s="93"/>
      <c r="AI193" s="93"/>
      <c r="AJ193" s="93"/>
      <c r="AK193" s="93"/>
      <c r="AL193" s="93"/>
      <c r="AM193" s="93"/>
      <c r="AN193" s="93"/>
      <c r="AO193" s="93"/>
      <c r="AP193" s="94">
        <v>0.94045610746641695</v>
      </c>
      <c r="AQ193" s="94"/>
      <c r="AR193" s="94"/>
      <c r="AS193" s="94"/>
      <c r="AT193" s="94"/>
      <c r="AU193" s="94"/>
    </row>
    <row r="194" spans="2:47" s="1" customFormat="1" ht="11.1" customHeight="1" x14ac:dyDescent="0.15">
      <c r="B194" s="91" t="s">
        <v>1159</v>
      </c>
      <c r="C194" s="91"/>
      <c r="D194" s="91"/>
      <c r="E194" s="91"/>
      <c r="F194" s="91"/>
      <c r="G194" s="91"/>
      <c r="H194" s="104">
        <v>1887283.85</v>
      </c>
      <c r="I194" s="104"/>
      <c r="J194" s="104"/>
      <c r="K194" s="104"/>
      <c r="L194" s="104"/>
      <c r="M194" s="104"/>
      <c r="N194" s="104"/>
      <c r="O194" s="104"/>
      <c r="P194" s="104"/>
      <c r="Q194" s="104"/>
      <c r="R194" s="104"/>
      <c r="S194" s="104"/>
      <c r="T194" s="94">
        <v>8.2923972708785895E-4</v>
      </c>
      <c r="U194" s="94"/>
      <c r="V194" s="94"/>
      <c r="W194" s="94"/>
      <c r="X194" s="94"/>
      <c r="Y194" s="94"/>
      <c r="Z194" s="94"/>
      <c r="AA194" s="94"/>
      <c r="AB194" s="94"/>
      <c r="AC194" s="94"/>
      <c r="AD194" s="94"/>
      <c r="AE194" s="93">
        <v>39</v>
      </c>
      <c r="AF194" s="93"/>
      <c r="AG194" s="93"/>
      <c r="AH194" s="93"/>
      <c r="AI194" s="93"/>
      <c r="AJ194" s="93"/>
      <c r="AK194" s="93"/>
      <c r="AL194" s="93"/>
      <c r="AM194" s="93"/>
      <c r="AN194" s="93"/>
      <c r="AO194" s="93"/>
      <c r="AP194" s="94">
        <v>1.21836925960637E-3</v>
      </c>
      <c r="AQ194" s="94"/>
      <c r="AR194" s="94"/>
      <c r="AS194" s="94"/>
      <c r="AT194" s="94"/>
      <c r="AU194" s="94"/>
    </row>
    <row r="195" spans="2:47" s="1" customFormat="1" ht="11.1" customHeight="1" x14ac:dyDescent="0.15">
      <c r="B195" s="91" t="s">
        <v>1160</v>
      </c>
      <c r="C195" s="91"/>
      <c r="D195" s="91"/>
      <c r="E195" s="91"/>
      <c r="F195" s="91"/>
      <c r="G195" s="91"/>
      <c r="H195" s="104">
        <v>177509206.31</v>
      </c>
      <c r="I195" s="104"/>
      <c r="J195" s="104"/>
      <c r="K195" s="104"/>
      <c r="L195" s="104"/>
      <c r="M195" s="104"/>
      <c r="N195" s="104"/>
      <c r="O195" s="104"/>
      <c r="P195" s="104"/>
      <c r="Q195" s="104"/>
      <c r="R195" s="104"/>
      <c r="S195" s="104"/>
      <c r="T195" s="94">
        <v>7.7994460555621703E-2</v>
      </c>
      <c r="U195" s="94"/>
      <c r="V195" s="94"/>
      <c r="W195" s="94"/>
      <c r="X195" s="94"/>
      <c r="Y195" s="94"/>
      <c r="Z195" s="94"/>
      <c r="AA195" s="94"/>
      <c r="AB195" s="94"/>
      <c r="AC195" s="94"/>
      <c r="AD195" s="94"/>
      <c r="AE195" s="93">
        <v>1867</v>
      </c>
      <c r="AF195" s="93"/>
      <c r="AG195" s="93"/>
      <c r="AH195" s="93"/>
      <c r="AI195" s="93"/>
      <c r="AJ195" s="93"/>
      <c r="AK195" s="93"/>
      <c r="AL195" s="93"/>
      <c r="AM195" s="93"/>
      <c r="AN195" s="93"/>
      <c r="AO195" s="93"/>
      <c r="AP195" s="94">
        <v>5.8325523273976901E-2</v>
      </c>
      <c r="AQ195" s="94"/>
      <c r="AR195" s="94"/>
      <c r="AS195" s="94"/>
      <c r="AT195" s="94"/>
      <c r="AU195" s="94"/>
    </row>
    <row r="196" spans="2:47" s="1" customFormat="1" ht="12.75" customHeight="1" x14ac:dyDescent="0.15">
      <c r="B196" s="100"/>
      <c r="C196" s="100"/>
      <c r="D196" s="100"/>
      <c r="E196" s="100"/>
      <c r="F196" s="100"/>
      <c r="G196" s="100"/>
      <c r="H196" s="105">
        <v>2275920687.76999</v>
      </c>
      <c r="I196" s="105"/>
      <c r="J196" s="105"/>
      <c r="K196" s="105"/>
      <c r="L196" s="105"/>
      <c r="M196" s="105"/>
      <c r="N196" s="105"/>
      <c r="O196" s="105"/>
      <c r="P196" s="105"/>
      <c r="Q196" s="105"/>
      <c r="R196" s="105"/>
      <c r="S196" s="105"/>
      <c r="T196" s="96">
        <v>1</v>
      </c>
      <c r="U196" s="96"/>
      <c r="V196" s="96"/>
      <c r="W196" s="96"/>
      <c r="X196" s="96"/>
      <c r="Y196" s="96"/>
      <c r="Z196" s="96"/>
      <c r="AA196" s="96"/>
      <c r="AB196" s="96"/>
      <c r="AC196" s="96"/>
      <c r="AD196" s="96"/>
      <c r="AE196" s="95">
        <v>32010</v>
      </c>
      <c r="AF196" s="95"/>
      <c r="AG196" s="95"/>
      <c r="AH196" s="95"/>
      <c r="AI196" s="95"/>
      <c r="AJ196" s="95"/>
      <c r="AK196" s="95"/>
      <c r="AL196" s="95"/>
      <c r="AM196" s="95"/>
      <c r="AN196" s="95"/>
      <c r="AO196" s="95"/>
      <c r="AP196" s="96">
        <v>1</v>
      </c>
      <c r="AQ196" s="96"/>
      <c r="AR196" s="96"/>
      <c r="AS196" s="96"/>
      <c r="AT196" s="96"/>
      <c r="AU196" s="96"/>
    </row>
    <row r="197" spans="2:47" s="1" customFormat="1" ht="9" customHeight="1" x14ac:dyDescent="0.15"/>
    <row r="198" spans="2:47" s="1" customFormat="1" ht="19.2" customHeight="1" x14ac:dyDescent="0.15">
      <c r="B198" s="83" t="s">
        <v>1220</v>
      </c>
      <c r="C198" s="83"/>
      <c r="D198" s="83"/>
      <c r="E198" s="83"/>
      <c r="F198" s="83"/>
      <c r="G198" s="83"/>
      <c r="H198" s="83"/>
      <c r="I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row>
    <row r="199" spans="2:47" s="1" customFormat="1" ht="7.95" customHeight="1" x14ac:dyDescent="0.15"/>
    <row r="200" spans="2:47" s="1" customFormat="1" ht="12.75" customHeight="1" x14ac:dyDescent="0.15">
      <c r="B200" s="100"/>
      <c r="C200" s="100"/>
      <c r="D200" s="100"/>
      <c r="E200" s="100"/>
      <c r="F200" s="100"/>
      <c r="G200" s="77" t="s">
        <v>1099</v>
      </c>
      <c r="H200" s="77"/>
      <c r="I200" s="77"/>
      <c r="J200" s="77"/>
      <c r="K200" s="77"/>
      <c r="L200" s="77"/>
      <c r="M200" s="77"/>
      <c r="N200" s="77"/>
      <c r="O200" s="77"/>
      <c r="P200" s="77"/>
      <c r="Q200" s="77"/>
      <c r="R200" s="77"/>
      <c r="S200" s="77" t="s">
        <v>1100</v>
      </c>
      <c r="T200" s="77"/>
      <c r="U200" s="77"/>
      <c r="V200" s="77"/>
      <c r="W200" s="77"/>
      <c r="X200" s="77"/>
      <c r="Y200" s="77"/>
      <c r="Z200" s="77"/>
      <c r="AA200" s="77"/>
      <c r="AB200" s="77"/>
      <c r="AC200" s="77"/>
      <c r="AD200" s="77" t="s">
        <v>1101</v>
      </c>
      <c r="AE200" s="77"/>
      <c r="AF200" s="77"/>
      <c r="AG200" s="77"/>
      <c r="AH200" s="77"/>
      <c r="AI200" s="77"/>
      <c r="AJ200" s="77"/>
      <c r="AK200" s="77"/>
      <c r="AL200" s="77"/>
      <c r="AM200" s="77"/>
      <c r="AN200" s="77"/>
      <c r="AO200" s="77" t="s">
        <v>1100</v>
      </c>
      <c r="AP200" s="77"/>
      <c r="AQ200" s="77"/>
      <c r="AR200" s="77"/>
      <c r="AS200" s="77"/>
      <c r="AT200" s="77"/>
      <c r="AU200" s="77"/>
    </row>
    <row r="201" spans="2:47" s="1" customFormat="1" ht="12.3" customHeight="1" x14ac:dyDescent="0.15">
      <c r="B201" s="91" t="s">
        <v>1161</v>
      </c>
      <c r="C201" s="91"/>
      <c r="D201" s="91"/>
      <c r="E201" s="91"/>
      <c r="F201" s="91"/>
      <c r="G201" s="104">
        <v>68241772.599999994</v>
      </c>
      <c r="H201" s="104"/>
      <c r="I201" s="104"/>
      <c r="J201" s="104"/>
      <c r="K201" s="104"/>
      <c r="L201" s="104"/>
      <c r="M201" s="104"/>
      <c r="N201" s="104"/>
      <c r="O201" s="104"/>
      <c r="P201" s="104"/>
      <c r="Q201" s="104"/>
      <c r="R201" s="104"/>
      <c r="S201" s="94">
        <v>2.9984248997211398E-2</v>
      </c>
      <c r="T201" s="94"/>
      <c r="U201" s="94"/>
      <c r="V201" s="94"/>
      <c r="W201" s="94"/>
      <c r="X201" s="94"/>
      <c r="Y201" s="94"/>
      <c r="Z201" s="94"/>
      <c r="AA201" s="94"/>
      <c r="AB201" s="94"/>
      <c r="AC201" s="94"/>
      <c r="AD201" s="93">
        <v>758</v>
      </c>
      <c r="AE201" s="93"/>
      <c r="AF201" s="93"/>
      <c r="AG201" s="93"/>
      <c r="AH201" s="93"/>
      <c r="AI201" s="93"/>
      <c r="AJ201" s="93"/>
      <c r="AK201" s="93"/>
      <c r="AL201" s="93"/>
      <c r="AM201" s="93"/>
      <c r="AN201" s="93"/>
      <c r="AO201" s="94">
        <v>2.3680099968759801E-2</v>
      </c>
      <c r="AP201" s="94"/>
      <c r="AQ201" s="94"/>
      <c r="AR201" s="94"/>
      <c r="AS201" s="94"/>
      <c r="AT201" s="94"/>
      <c r="AU201" s="94"/>
    </row>
    <row r="202" spans="2:47" s="1" customFormat="1" ht="12.3" customHeight="1" x14ac:dyDescent="0.15">
      <c r="B202" s="91" t="s">
        <v>1162</v>
      </c>
      <c r="C202" s="91"/>
      <c r="D202" s="91"/>
      <c r="E202" s="91"/>
      <c r="F202" s="91"/>
      <c r="G202" s="104">
        <v>6818239.1200000001</v>
      </c>
      <c r="H202" s="104"/>
      <c r="I202" s="104"/>
      <c r="J202" s="104"/>
      <c r="K202" s="104"/>
      <c r="L202" s="104"/>
      <c r="M202" s="104"/>
      <c r="N202" s="104"/>
      <c r="O202" s="104"/>
      <c r="P202" s="104"/>
      <c r="Q202" s="104"/>
      <c r="R202" s="104"/>
      <c r="S202" s="94">
        <v>2.99581578419619E-3</v>
      </c>
      <c r="T202" s="94"/>
      <c r="U202" s="94"/>
      <c r="V202" s="94"/>
      <c r="W202" s="94"/>
      <c r="X202" s="94"/>
      <c r="Y202" s="94"/>
      <c r="Z202" s="94"/>
      <c r="AA202" s="94"/>
      <c r="AB202" s="94"/>
      <c r="AC202" s="94"/>
      <c r="AD202" s="93">
        <v>73</v>
      </c>
      <c r="AE202" s="93"/>
      <c r="AF202" s="93"/>
      <c r="AG202" s="93"/>
      <c r="AH202" s="93"/>
      <c r="AI202" s="93"/>
      <c r="AJ202" s="93"/>
      <c r="AK202" s="93"/>
      <c r="AL202" s="93"/>
      <c r="AM202" s="93"/>
      <c r="AN202" s="93"/>
      <c r="AO202" s="94">
        <v>2.2805373320837199E-3</v>
      </c>
      <c r="AP202" s="94"/>
      <c r="AQ202" s="94"/>
      <c r="AR202" s="94"/>
      <c r="AS202" s="94"/>
      <c r="AT202" s="94"/>
      <c r="AU202" s="94"/>
    </row>
    <row r="203" spans="2:47" s="1" customFormat="1" ht="12.3" customHeight="1" x14ac:dyDescent="0.15">
      <c r="B203" s="91" t="s">
        <v>1163</v>
      </c>
      <c r="C203" s="91"/>
      <c r="D203" s="91"/>
      <c r="E203" s="91"/>
      <c r="F203" s="91"/>
      <c r="G203" s="104">
        <v>14887693.49</v>
      </c>
      <c r="H203" s="104"/>
      <c r="I203" s="104"/>
      <c r="J203" s="104"/>
      <c r="K203" s="104"/>
      <c r="L203" s="104"/>
      <c r="M203" s="104"/>
      <c r="N203" s="104"/>
      <c r="O203" s="104"/>
      <c r="P203" s="104"/>
      <c r="Q203" s="104"/>
      <c r="R203" s="104"/>
      <c r="S203" s="94">
        <v>6.5413938060325701E-3</v>
      </c>
      <c r="T203" s="94"/>
      <c r="U203" s="94"/>
      <c r="V203" s="94"/>
      <c r="W203" s="94"/>
      <c r="X203" s="94"/>
      <c r="Y203" s="94"/>
      <c r="Z203" s="94"/>
      <c r="AA203" s="94"/>
      <c r="AB203" s="94"/>
      <c r="AC203" s="94"/>
      <c r="AD203" s="93">
        <v>165</v>
      </c>
      <c r="AE203" s="93"/>
      <c r="AF203" s="93"/>
      <c r="AG203" s="93"/>
      <c r="AH203" s="93"/>
      <c r="AI203" s="93"/>
      <c r="AJ203" s="93"/>
      <c r="AK203" s="93"/>
      <c r="AL203" s="93"/>
      <c r="AM203" s="93"/>
      <c r="AN203" s="93"/>
      <c r="AO203" s="94">
        <v>5.1546391752577301E-3</v>
      </c>
      <c r="AP203" s="94"/>
      <c r="AQ203" s="94"/>
      <c r="AR203" s="94"/>
      <c r="AS203" s="94"/>
      <c r="AT203" s="94"/>
      <c r="AU203" s="94"/>
    </row>
    <row r="204" spans="2:47" s="1" customFormat="1" ht="12.3" customHeight="1" x14ac:dyDescent="0.15">
      <c r="B204" s="91" t="s">
        <v>1164</v>
      </c>
      <c r="C204" s="91"/>
      <c r="D204" s="91"/>
      <c r="E204" s="91"/>
      <c r="F204" s="91"/>
      <c r="G204" s="104">
        <v>18989823.850000001</v>
      </c>
      <c r="H204" s="104"/>
      <c r="I204" s="104"/>
      <c r="J204" s="104"/>
      <c r="K204" s="104"/>
      <c r="L204" s="104"/>
      <c r="M204" s="104"/>
      <c r="N204" s="104"/>
      <c r="O204" s="104"/>
      <c r="P204" s="104"/>
      <c r="Q204" s="104"/>
      <c r="R204" s="104"/>
      <c r="S204" s="94">
        <v>8.3437986007354002E-3</v>
      </c>
      <c r="T204" s="94"/>
      <c r="U204" s="94"/>
      <c r="V204" s="94"/>
      <c r="W204" s="94"/>
      <c r="X204" s="94"/>
      <c r="Y204" s="94"/>
      <c r="Z204" s="94"/>
      <c r="AA204" s="94"/>
      <c r="AB204" s="94"/>
      <c r="AC204" s="94"/>
      <c r="AD204" s="93">
        <v>228</v>
      </c>
      <c r="AE204" s="93"/>
      <c r="AF204" s="93"/>
      <c r="AG204" s="93"/>
      <c r="AH204" s="93"/>
      <c r="AI204" s="93"/>
      <c r="AJ204" s="93"/>
      <c r="AK204" s="93"/>
      <c r="AL204" s="93"/>
      <c r="AM204" s="93"/>
      <c r="AN204" s="93"/>
      <c r="AO204" s="94">
        <v>7.1227741330834099E-3</v>
      </c>
      <c r="AP204" s="94"/>
      <c r="AQ204" s="94"/>
      <c r="AR204" s="94"/>
      <c r="AS204" s="94"/>
      <c r="AT204" s="94"/>
      <c r="AU204" s="94"/>
    </row>
    <row r="205" spans="2:47" s="1" customFormat="1" ht="12.3" customHeight="1" x14ac:dyDescent="0.15">
      <c r="B205" s="91" t="s">
        <v>1165</v>
      </c>
      <c r="C205" s="91"/>
      <c r="D205" s="91"/>
      <c r="E205" s="91"/>
      <c r="F205" s="91"/>
      <c r="G205" s="104">
        <v>6386416.1799999997</v>
      </c>
      <c r="H205" s="104"/>
      <c r="I205" s="104"/>
      <c r="J205" s="104"/>
      <c r="K205" s="104"/>
      <c r="L205" s="104"/>
      <c r="M205" s="104"/>
      <c r="N205" s="104"/>
      <c r="O205" s="104"/>
      <c r="P205" s="104"/>
      <c r="Q205" s="104"/>
      <c r="R205" s="104"/>
      <c r="S205" s="94">
        <v>2.8060802884381599E-3</v>
      </c>
      <c r="T205" s="94"/>
      <c r="U205" s="94"/>
      <c r="V205" s="94"/>
      <c r="W205" s="94"/>
      <c r="X205" s="94"/>
      <c r="Y205" s="94"/>
      <c r="Z205" s="94"/>
      <c r="AA205" s="94"/>
      <c r="AB205" s="94"/>
      <c r="AC205" s="94"/>
      <c r="AD205" s="93">
        <v>93</v>
      </c>
      <c r="AE205" s="93"/>
      <c r="AF205" s="93"/>
      <c r="AG205" s="93"/>
      <c r="AH205" s="93"/>
      <c r="AI205" s="93"/>
      <c r="AJ205" s="93"/>
      <c r="AK205" s="93"/>
      <c r="AL205" s="93"/>
      <c r="AM205" s="93"/>
      <c r="AN205" s="93"/>
      <c r="AO205" s="94">
        <v>2.9053420805998098E-3</v>
      </c>
      <c r="AP205" s="94"/>
      <c r="AQ205" s="94"/>
      <c r="AR205" s="94"/>
      <c r="AS205" s="94"/>
      <c r="AT205" s="94"/>
      <c r="AU205" s="94"/>
    </row>
    <row r="206" spans="2:47" s="1" customFormat="1" ht="12.3" customHeight="1" x14ac:dyDescent="0.15">
      <c r="B206" s="91" t="s">
        <v>1166</v>
      </c>
      <c r="C206" s="91"/>
      <c r="D206" s="91"/>
      <c r="E206" s="91"/>
      <c r="F206" s="91"/>
      <c r="G206" s="104">
        <v>18524857.280000001</v>
      </c>
      <c r="H206" s="104"/>
      <c r="I206" s="104"/>
      <c r="J206" s="104"/>
      <c r="K206" s="104"/>
      <c r="L206" s="104"/>
      <c r="M206" s="104"/>
      <c r="N206" s="104"/>
      <c r="O206" s="104"/>
      <c r="P206" s="104"/>
      <c r="Q206" s="104"/>
      <c r="R206" s="104"/>
      <c r="S206" s="94">
        <v>8.1395003699145391E-3</v>
      </c>
      <c r="T206" s="94"/>
      <c r="U206" s="94"/>
      <c r="V206" s="94"/>
      <c r="W206" s="94"/>
      <c r="X206" s="94"/>
      <c r="Y206" s="94"/>
      <c r="Z206" s="94"/>
      <c r="AA206" s="94"/>
      <c r="AB206" s="94"/>
      <c r="AC206" s="94"/>
      <c r="AD206" s="93">
        <v>122</v>
      </c>
      <c r="AE206" s="93"/>
      <c r="AF206" s="93"/>
      <c r="AG206" s="93"/>
      <c r="AH206" s="93"/>
      <c r="AI206" s="93"/>
      <c r="AJ206" s="93"/>
      <c r="AK206" s="93"/>
      <c r="AL206" s="93"/>
      <c r="AM206" s="93"/>
      <c r="AN206" s="93"/>
      <c r="AO206" s="94">
        <v>3.8113089659481398E-3</v>
      </c>
      <c r="AP206" s="94"/>
      <c r="AQ206" s="94"/>
      <c r="AR206" s="94"/>
      <c r="AS206" s="94"/>
      <c r="AT206" s="94"/>
      <c r="AU206" s="94"/>
    </row>
    <row r="207" spans="2:47" s="1" customFormat="1" ht="12.3" customHeight="1" x14ac:dyDescent="0.15">
      <c r="B207" s="91" t="s">
        <v>1167</v>
      </c>
      <c r="C207" s="91"/>
      <c r="D207" s="91"/>
      <c r="E207" s="91"/>
      <c r="F207" s="91"/>
      <c r="G207" s="104">
        <v>19644696.120000001</v>
      </c>
      <c r="H207" s="104"/>
      <c r="I207" s="104"/>
      <c r="J207" s="104"/>
      <c r="K207" s="104"/>
      <c r="L207" s="104"/>
      <c r="M207" s="104"/>
      <c r="N207" s="104"/>
      <c r="O207" s="104"/>
      <c r="P207" s="104"/>
      <c r="Q207" s="104"/>
      <c r="R207" s="104"/>
      <c r="S207" s="94">
        <v>8.6315380960170392E-3</v>
      </c>
      <c r="T207" s="94"/>
      <c r="U207" s="94"/>
      <c r="V207" s="94"/>
      <c r="W207" s="94"/>
      <c r="X207" s="94"/>
      <c r="Y207" s="94"/>
      <c r="Z207" s="94"/>
      <c r="AA207" s="94"/>
      <c r="AB207" s="94"/>
      <c r="AC207" s="94"/>
      <c r="AD207" s="93">
        <v>125</v>
      </c>
      <c r="AE207" s="93"/>
      <c r="AF207" s="93"/>
      <c r="AG207" s="93"/>
      <c r="AH207" s="93"/>
      <c r="AI207" s="93"/>
      <c r="AJ207" s="93"/>
      <c r="AK207" s="93"/>
      <c r="AL207" s="93"/>
      <c r="AM207" s="93"/>
      <c r="AN207" s="93"/>
      <c r="AO207" s="94">
        <v>3.9050296782255499E-3</v>
      </c>
      <c r="AP207" s="94"/>
      <c r="AQ207" s="94"/>
      <c r="AR207" s="94"/>
      <c r="AS207" s="94"/>
      <c r="AT207" s="94"/>
      <c r="AU207" s="94"/>
    </row>
    <row r="208" spans="2:47" s="1" customFormat="1" ht="12.3" customHeight="1" x14ac:dyDescent="0.15">
      <c r="B208" s="91" t="s">
        <v>1168</v>
      </c>
      <c r="C208" s="91"/>
      <c r="D208" s="91"/>
      <c r="E208" s="91"/>
      <c r="F208" s="91"/>
      <c r="G208" s="104">
        <v>1192819.5900000001</v>
      </c>
      <c r="H208" s="104"/>
      <c r="I208" s="104"/>
      <c r="J208" s="104"/>
      <c r="K208" s="104"/>
      <c r="L208" s="104"/>
      <c r="M208" s="104"/>
      <c r="N208" s="104"/>
      <c r="O208" s="104"/>
      <c r="P208" s="104"/>
      <c r="Q208" s="104"/>
      <c r="R208" s="104"/>
      <c r="S208" s="94">
        <v>5.2410419941687695E-4</v>
      </c>
      <c r="T208" s="94"/>
      <c r="U208" s="94"/>
      <c r="V208" s="94"/>
      <c r="W208" s="94"/>
      <c r="X208" s="94"/>
      <c r="Y208" s="94"/>
      <c r="Z208" s="94"/>
      <c r="AA208" s="94"/>
      <c r="AB208" s="94"/>
      <c r="AC208" s="94"/>
      <c r="AD208" s="93">
        <v>17</v>
      </c>
      <c r="AE208" s="93"/>
      <c r="AF208" s="93"/>
      <c r="AG208" s="93"/>
      <c r="AH208" s="93"/>
      <c r="AI208" s="93"/>
      <c r="AJ208" s="93"/>
      <c r="AK208" s="93"/>
      <c r="AL208" s="93"/>
      <c r="AM208" s="93"/>
      <c r="AN208" s="93"/>
      <c r="AO208" s="94">
        <v>5.3108403623867496E-4</v>
      </c>
      <c r="AP208" s="94"/>
      <c r="AQ208" s="94"/>
      <c r="AR208" s="94"/>
      <c r="AS208" s="94"/>
      <c r="AT208" s="94"/>
      <c r="AU208" s="94"/>
    </row>
    <row r="209" spans="2:47" s="1" customFormat="1" ht="12.3" customHeight="1" x14ac:dyDescent="0.15">
      <c r="B209" s="91" t="s">
        <v>1169</v>
      </c>
      <c r="C209" s="91"/>
      <c r="D209" s="91"/>
      <c r="E209" s="91"/>
      <c r="F209" s="91"/>
      <c r="G209" s="104">
        <v>14393880.92</v>
      </c>
      <c r="H209" s="104"/>
      <c r="I209" s="104"/>
      <c r="J209" s="104"/>
      <c r="K209" s="104"/>
      <c r="L209" s="104"/>
      <c r="M209" s="104"/>
      <c r="N209" s="104"/>
      <c r="O209" s="104"/>
      <c r="P209" s="104"/>
      <c r="Q209" s="104"/>
      <c r="R209" s="104"/>
      <c r="S209" s="94">
        <v>6.3244211440880698E-3</v>
      </c>
      <c r="T209" s="94"/>
      <c r="U209" s="94"/>
      <c r="V209" s="94"/>
      <c r="W209" s="94"/>
      <c r="X209" s="94"/>
      <c r="Y209" s="94"/>
      <c r="Z209" s="94"/>
      <c r="AA209" s="94"/>
      <c r="AB209" s="94"/>
      <c r="AC209" s="94"/>
      <c r="AD209" s="93">
        <v>182</v>
      </c>
      <c r="AE209" s="93"/>
      <c r="AF209" s="93"/>
      <c r="AG209" s="93"/>
      <c r="AH209" s="93"/>
      <c r="AI209" s="93"/>
      <c r="AJ209" s="93"/>
      <c r="AK209" s="93"/>
      <c r="AL209" s="93"/>
      <c r="AM209" s="93"/>
      <c r="AN209" s="93"/>
      <c r="AO209" s="94">
        <v>5.68572321149641E-3</v>
      </c>
      <c r="AP209" s="94"/>
      <c r="AQ209" s="94"/>
      <c r="AR209" s="94"/>
      <c r="AS209" s="94"/>
      <c r="AT209" s="94"/>
      <c r="AU209" s="94"/>
    </row>
    <row r="210" spans="2:47" s="1" customFormat="1" ht="12.3" customHeight="1" x14ac:dyDescent="0.15">
      <c r="B210" s="91" t="s">
        <v>1170</v>
      </c>
      <c r="C210" s="91"/>
      <c r="D210" s="91"/>
      <c r="E210" s="91"/>
      <c r="F210" s="91"/>
      <c r="G210" s="104">
        <v>1790023.83</v>
      </c>
      <c r="H210" s="104"/>
      <c r="I210" s="104"/>
      <c r="J210" s="104"/>
      <c r="K210" s="104"/>
      <c r="L210" s="104"/>
      <c r="M210" s="104"/>
      <c r="N210" s="104"/>
      <c r="O210" s="104"/>
      <c r="P210" s="104"/>
      <c r="Q210" s="104"/>
      <c r="R210" s="104"/>
      <c r="S210" s="94">
        <v>7.8650536445271004E-4</v>
      </c>
      <c r="T210" s="94"/>
      <c r="U210" s="94"/>
      <c r="V210" s="94"/>
      <c r="W210" s="94"/>
      <c r="X210" s="94"/>
      <c r="Y210" s="94"/>
      <c r="Z210" s="94"/>
      <c r="AA210" s="94"/>
      <c r="AB210" s="94"/>
      <c r="AC210" s="94"/>
      <c r="AD210" s="93">
        <v>14</v>
      </c>
      <c r="AE210" s="93"/>
      <c r="AF210" s="93"/>
      <c r="AG210" s="93"/>
      <c r="AH210" s="93"/>
      <c r="AI210" s="93"/>
      <c r="AJ210" s="93"/>
      <c r="AK210" s="93"/>
      <c r="AL210" s="93"/>
      <c r="AM210" s="93"/>
      <c r="AN210" s="93"/>
      <c r="AO210" s="94">
        <v>4.3736332396126203E-4</v>
      </c>
      <c r="AP210" s="94"/>
      <c r="AQ210" s="94"/>
      <c r="AR210" s="94"/>
      <c r="AS210" s="94"/>
      <c r="AT210" s="94"/>
      <c r="AU210" s="94"/>
    </row>
    <row r="211" spans="2:47" s="1" customFormat="1" ht="12.3" customHeight="1" x14ac:dyDescent="0.15">
      <c r="B211" s="91" t="s">
        <v>1171</v>
      </c>
      <c r="C211" s="91"/>
      <c r="D211" s="91"/>
      <c r="E211" s="91"/>
      <c r="F211" s="91"/>
      <c r="G211" s="104">
        <v>2465634.9500000002</v>
      </c>
      <c r="H211" s="104"/>
      <c r="I211" s="104"/>
      <c r="J211" s="104"/>
      <c r="K211" s="104"/>
      <c r="L211" s="104"/>
      <c r="M211" s="104"/>
      <c r="N211" s="104"/>
      <c r="O211" s="104"/>
      <c r="P211" s="104"/>
      <c r="Q211" s="104"/>
      <c r="R211" s="104"/>
      <c r="S211" s="94">
        <v>1.0833571500313999E-3</v>
      </c>
      <c r="T211" s="94"/>
      <c r="U211" s="94"/>
      <c r="V211" s="94"/>
      <c r="W211" s="94"/>
      <c r="X211" s="94"/>
      <c r="Y211" s="94"/>
      <c r="Z211" s="94"/>
      <c r="AA211" s="94"/>
      <c r="AB211" s="94"/>
      <c r="AC211" s="94"/>
      <c r="AD211" s="93">
        <v>20</v>
      </c>
      <c r="AE211" s="93"/>
      <c r="AF211" s="93"/>
      <c r="AG211" s="93"/>
      <c r="AH211" s="93"/>
      <c r="AI211" s="93"/>
      <c r="AJ211" s="93"/>
      <c r="AK211" s="93"/>
      <c r="AL211" s="93"/>
      <c r="AM211" s="93"/>
      <c r="AN211" s="93"/>
      <c r="AO211" s="94">
        <v>6.2480474851608903E-4</v>
      </c>
      <c r="AP211" s="94"/>
      <c r="AQ211" s="94"/>
      <c r="AR211" s="94"/>
      <c r="AS211" s="94"/>
      <c r="AT211" s="94"/>
      <c r="AU211" s="94"/>
    </row>
    <row r="212" spans="2:47" s="1" customFormat="1" ht="12.3" customHeight="1" x14ac:dyDescent="0.15">
      <c r="B212" s="91" t="s">
        <v>1172</v>
      </c>
      <c r="C212" s="91"/>
      <c r="D212" s="91"/>
      <c r="E212" s="91"/>
      <c r="F212" s="91"/>
      <c r="G212" s="104">
        <v>1236714.58</v>
      </c>
      <c r="H212" s="104"/>
      <c r="I212" s="104"/>
      <c r="J212" s="104"/>
      <c r="K212" s="104"/>
      <c r="L212" s="104"/>
      <c r="M212" s="104"/>
      <c r="N212" s="104"/>
      <c r="O212" s="104"/>
      <c r="P212" s="104"/>
      <c r="Q212" s="104"/>
      <c r="R212" s="104"/>
      <c r="S212" s="94">
        <v>5.4339089523008195E-4</v>
      </c>
      <c r="T212" s="94"/>
      <c r="U212" s="94"/>
      <c r="V212" s="94"/>
      <c r="W212" s="94"/>
      <c r="X212" s="94"/>
      <c r="Y212" s="94"/>
      <c r="Z212" s="94"/>
      <c r="AA212" s="94"/>
      <c r="AB212" s="94"/>
      <c r="AC212" s="94"/>
      <c r="AD212" s="93">
        <v>13</v>
      </c>
      <c r="AE212" s="93"/>
      <c r="AF212" s="93"/>
      <c r="AG212" s="93"/>
      <c r="AH212" s="93"/>
      <c r="AI212" s="93"/>
      <c r="AJ212" s="93"/>
      <c r="AK212" s="93"/>
      <c r="AL212" s="93"/>
      <c r="AM212" s="93"/>
      <c r="AN212" s="93"/>
      <c r="AO212" s="94">
        <v>4.0612308653545799E-4</v>
      </c>
      <c r="AP212" s="94"/>
      <c r="AQ212" s="94"/>
      <c r="AR212" s="94"/>
      <c r="AS212" s="94"/>
      <c r="AT212" s="94"/>
      <c r="AU212" s="94"/>
    </row>
    <row r="213" spans="2:47" s="1" customFormat="1" ht="12.3" customHeight="1" x14ac:dyDescent="0.15">
      <c r="B213" s="91" t="s">
        <v>1173</v>
      </c>
      <c r="C213" s="91"/>
      <c r="D213" s="91"/>
      <c r="E213" s="91"/>
      <c r="F213" s="91"/>
      <c r="G213" s="104">
        <v>9070.0499999999993</v>
      </c>
      <c r="H213" s="104"/>
      <c r="I213" s="104"/>
      <c r="J213" s="104"/>
      <c r="K213" s="104"/>
      <c r="L213" s="104"/>
      <c r="M213" s="104"/>
      <c r="N213" s="104"/>
      <c r="O213" s="104"/>
      <c r="P213" s="104"/>
      <c r="Q213" s="104"/>
      <c r="R213" s="104"/>
      <c r="S213" s="94">
        <v>3.9852223536344197E-6</v>
      </c>
      <c r="T213" s="94"/>
      <c r="U213" s="94"/>
      <c r="V213" s="94"/>
      <c r="W213" s="94"/>
      <c r="X213" s="94"/>
      <c r="Y213" s="94"/>
      <c r="Z213" s="94"/>
      <c r="AA213" s="94"/>
      <c r="AB213" s="94"/>
      <c r="AC213" s="94"/>
      <c r="AD213" s="93">
        <v>1</v>
      </c>
      <c r="AE213" s="93"/>
      <c r="AF213" s="93"/>
      <c r="AG213" s="93"/>
      <c r="AH213" s="93"/>
      <c r="AI213" s="93"/>
      <c r="AJ213" s="93"/>
      <c r="AK213" s="93"/>
      <c r="AL213" s="93"/>
      <c r="AM213" s="93"/>
      <c r="AN213" s="93"/>
      <c r="AO213" s="94">
        <v>3.1240237425804398E-5</v>
      </c>
      <c r="AP213" s="94"/>
      <c r="AQ213" s="94"/>
      <c r="AR213" s="94"/>
      <c r="AS213" s="94"/>
      <c r="AT213" s="94"/>
      <c r="AU213" s="94"/>
    </row>
    <row r="214" spans="2:47" s="1" customFormat="1" ht="12.3" customHeight="1" x14ac:dyDescent="0.15">
      <c r="B214" s="91" t="s">
        <v>1174</v>
      </c>
      <c r="C214" s="91"/>
      <c r="D214" s="91"/>
      <c r="E214" s="91"/>
      <c r="F214" s="91"/>
      <c r="G214" s="104">
        <v>2101339045.20999</v>
      </c>
      <c r="H214" s="104"/>
      <c r="I214" s="104"/>
      <c r="J214" s="104"/>
      <c r="K214" s="104"/>
      <c r="L214" s="104"/>
      <c r="M214" s="104"/>
      <c r="N214" s="104"/>
      <c r="O214" s="104"/>
      <c r="P214" s="104"/>
      <c r="Q214" s="104"/>
      <c r="R214" s="104"/>
      <c r="S214" s="94">
        <v>0.92329186008188202</v>
      </c>
      <c r="T214" s="94"/>
      <c r="U214" s="94"/>
      <c r="V214" s="94"/>
      <c r="W214" s="94"/>
      <c r="X214" s="94"/>
      <c r="Y214" s="94"/>
      <c r="Z214" s="94"/>
      <c r="AA214" s="94"/>
      <c r="AB214" s="94"/>
      <c r="AC214" s="94"/>
      <c r="AD214" s="93">
        <v>30199</v>
      </c>
      <c r="AE214" s="93"/>
      <c r="AF214" s="93"/>
      <c r="AG214" s="93"/>
      <c r="AH214" s="93"/>
      <c r="AI214" s="93"/>
      <c r="AJ214" s="93"/>
      <c r="AK214" s="93"/>
      <c r="AL214" s="93"/>
      <c r="AM214" s="93"/>
      <c r="AN214" s="93"/>
      <c r="AO214" s="94">
        <v>0.94342393002186797</v>
      </c>
      <c r="AP214" s="94"/>
      <c r="AQ214" s="94"/>
      <c r="AR214" s="94"/>
      <c r="AS214" s="94"/>
      <c r="AT214" s="94"/>
      <c r="AU214" s="94"/>
    </row>
    <row r="215" spans="2:47" s="1" customFormat="1" ht="12.75" customHeight="1" x14ac:dyDescent="0.15">
      <c r="B215" s="100"/>
      <c r="C215" s="100"/>
      <c r="D215" s="100"/>
      <c r="E215" s="100"/>
      <c r="F215" s="100"/>
      <c r="G215" s="105">
        <v>2275920687.76999</v>
      </c>
      <c r="H215" s="105"/>
      <c r="I215" s="105"/>
      <c r="J215" s="105"/>
      <c r="K215" s="105"/>
      <c r="L215" s="105"/>
      <c r="M215" s="105"/>
      <c r="N215" s="105"/>
      <c r="O215" s="105"/>
      <c r="P215" s="105"/>
      <c r="Q215" s="105"/>
      <c r="R215" s="105"/>
      <c r="S215" s="96">
        <v>1</v>
      </c>
      <c r="T215" s="96"/>
      <c r="U215" s="96"/>
      <c r="V215" s="96"/>
      <c r="W215" s="96"/>
      <c r="X215" s="96"/>
      <c r="Y215" s="96"/>
      <c r="Z215" s="96"/>
      <c r="AA215" s="96"/>
      <c r="AB215" s="96"/>
      <c r="AC215" s="96"/>
      <c r="AD215" s="95">
        <v>32010</v>
      </c>
      <c r="AE215" s="95"/>
      <c r="AF215" s="95"/>
      <c r="AG215" s="95"/>
      <c r="AH215" s="95"/>
      <c r="AI215" s="95"/>
      <c r="AJ215" s="95"/>
      <c r="AK215" s="95"/>
      <c r="AL215" s="95"/>
      <c r="AM215" s="95"/>
      <c r="AN215" s="95"/>
      <c r="AO215" s="96">
        <v>1</v>
      </c>
      <c r="AP215" s="96"/>
      <c r="AQ215" s="96"/>
      <c r="AR215" s="96"/>
      <c r="AS215" s="96"/>
      <c r="AT215" s="96"/>
      <c r="AU215" s="96"/>
    </row>
    <row r="216" spans="2:47" s="1" customFormat="1" ht="9" customHeight="1" x14ac:dyDescent="0.15"/>
    <row r="217" spans="2:47" s="1" customFormat="1" ht="19.2" customHeight="1" x14ac:dyDescent="0.15">
      <c r="B217" s="83" t="s">
        <v>1221</v>
      </c>
      <c r="C217" s="83"/>
      <c r="D217" s="83"/>
      <c r="E217" s="83"/>
      <c r="F217" s="83"/>
      <c r="G217" s="83"/>
      <c r="H217" s="83"/>
      <c r="I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row>
    <row r="218" spans="2:47" s="1" customFormat="1" ht="7.95" customHeight="1" x14ac:dyDescent="0.15"/>
    <row r="219" spans="2:47" s="1" customFormat="1" ht="12.3" customHeight="1" x14ac:dyDescent="0.15">
      <c r="B219" s="100"/>
      <c r="C219" s="100"/>
      <c r="D219" s="100"/>
      <c r="E219" s="100"/>
      <c r="F219" s="77" t="s">
        <v>1099</v>
      </c>
      <c r="G219" s="77"/>
      <c r="H219" s="77"/>
      <c r="I219" s="77"/>
      <c r="J219" s="77"/>
      <c r="K219" s="77"/>
      <c r="L219" s="77"/>
      <c r="M219" s="77"/>
      <c r="N219" s="77"/>
      <c r="O219" s="77"/>
      <c r="P219" s="77"/>
      <c r="Q219" s="77"/>
      <c r="R219" s="77" t="s">
        <v>1100</v>
      </c>
      <c r="S219" s="77"/>
      <c r="T219" s="77"/>
      <c r="U219" s="77"/>
      <c r="V219" s="77"/>
      <c r="W219" s="77"/>
      <c r="X219" s="77"/>
      <c r="Y219" s="77"/>
      <c r="Z219" s="77"/>
      <c r="AA219" s="77"/>
      <c r="AB219" s="77"/>
      <c r="AC219" s="77" t="s">
        <v>1101</v>
      </c>
      <c r="AD219" s="77"/>
      <c r="AE219" s="77"/>
      <c r="AF219" s="77"/>
      <c r="AG219" s="77"/>
      <c r="AH219" s="77"/>
      <c r="AI219" s="77"/>
      <c r="AJ219" s="77"/>
      <c r="AK219" s="77"/>
      <c r="AL219" s="77"/>
      <c r="AM219" s="77"/>
      <c r="AN219" s="77" t="s">
        <v>1100</v>
      </c>
      <c r="AO219" s="77"/>
      <c r="AP219" s="77"/>
      <c r="AQ219" s="77"/>
      <c r="AR219" s="77"/>
      <c r="AS219" s="77"/>
      <c r="AT219" s="77"/>
    </row>
    <row r="220" spans="2:47" s="1" customFormat="1" ht="12.3" customHeight="1" x14ac:dyDescent="0.15">
      <c r="B220" s="91" t="s">
        <v>1175</v>
      </c>
      <c r="C220" s="91"/>
      <c r="D220" s="91"/>
      <c r="E220" s="91"/>
      <c r="F220" s="104">
        <v>2275920687.77</v>
      </c>
      <c r="G220" s="104"/>
      <c r="H220" s="104"/>
      <c r="I220" s="104"/>
      <c r="J220" s="104"/>
      <c r="K220" s="104"/>
      <c r="L220" s="104"/>
      <c r="M220" s="104"/>
      <c r="N220" s="104"/>
      <c r="O220" s="104"/>
      <c r="P220" s="104"/>
      <c r="Q220" s="104"/>
      <c r="R220" s="94">
        <v>1</v>
      </c>
      <c r="S220" s="94"/>
      <c r="T220" s="94"/>
      <c r="U220" s="94"/>
      <c r="V220" s="94"/>
      <c r="W220" s="94"/>
      <c r="X220" s="94"/>
      <c r="Y220" s="94"/>
      <c r="Z220" s="94"/>
      <c r="AA220" s="94"/>
      <c r="AB220" s="94"/>
      <c r="AC220" s="93">
        <v>32010</v>
      </c>
      <c r="AD220" s="93"/>
      <c r="AE220" s="93"/>
      <c r="AF220" s="93"/>
      <c r="AG220" s="93"/>
      <c r="AH220" s="93"/>
      <c r="AI220" s="93"/>
      <c r="AJ220" s="93"/>
      <c r="AK220" s="93"/>
      <c r="AL220" s="93"/>
      <c r="AM220" s="93"/>
      <c r="AN220" s="94">
        <v>1</v>
      </c>
      <c r="AO220" s="94"/>
      <c r="AP220" s="94"/>
      <c r="AQ220" s="94"/>
      <c r="AR220" s="94"/>
      <c r="AS220" s="94"/>
      <c r="AT220" s="94"/>
    </row>
    <row r="221" spans="2:47" s="1" customFormat="1" ht="12.3" customHeight="1" x14ac:dyDescent="0.15">
      <c r="B221" s="100"/>
      <c r="C221" s="100"/>
      <c r="D221" s="100"/>
      <c r="E221" s="100"/>
      <c r="F221" s="105">
        <v>2275920687.77</v>
      </c>
      <c r="G221" s="105"/>
      <c r="H221" s="105"/>
      <c r="I221" s="105"/>
      <c r="J221" s="105"/>
      <c r="K221" s="105"/>
      <c r="L221" s="105"/>
      <c r="M221" s="105"/>
      <c r="N221" s="105"/>
      <c r="O221" s="105"/>
      <c r="P221" s="105"/>
      <c r="Q221" s="105"/>
      <c r="R221" s="96">
        <v>1</v>
      </c>
      <c r="S221" s="96"/>
      <c r="T221" s="96"/>
      <c r="U221" s="96"/>
      <c r="V221" s="96"/>
      <c r="W221" s="96"/>
      <c r="X221" s="96"/>
      <c r="Y221" s="96"/>
      <c r="Z221" s="96"/>
      <c r="AA221" s="96"/>
      <c r="AB221" s="96"/>
      <c r="AC221" s="95">
        <v>32010</v>
      </c>
      <c r="AD221" s="95"/>
      <c r="AE221" s="95"/>
      <c r="AF221" s="95"/>
      <c r="AG221" s="95"/>
      <c r="AH221" s="95"/>
      <c r="AI221" s="95"/>
      <c r="AJ221" s="95"/>
      <c r="AK221" s="95"/>
      <c r="AL221" s="95"/>
      <c r="AM221" s="95"/>
      <c r="AN221" s="96">
        <v>1</v>
      </c>
      <c r="AO221" s="96"/>
      <c r="AP221" s="96"/>
      <c r="AQ221" s="96"/>
      <c r="AR221" s="96"/>
      <c r="AS221" s="96"/>
      <c r="AT221" s="96"/>
    </row>
    <row r="222" spans="2:47" s="1" customFormat="1" ht="17.55" customHeight="1" x14ac:dyDescent="0.15"/>
    <row r="223" spans="2:47" s="1" customFormat="1" ht="19.2" customHeight="1" x14ac:dyDescent="0.15">
      <c r="B223" s="83" t="s">
        <v>1222</v>
      </c>
      <c r="C223" s="83"/>
      <c r="D223" s="83"/>
      <c r="E223" s="83"/>
      <c r="F223" s="83"/>
      <c r="G223" s="83"/>
      <c r="H223" s="83"/>
      <c r="I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row>
    <row r="224" spans="2:47" s="1" customFormat="1" ht="6.9" customHeight="1" x14ac:dyDescent="0.15"/>
    <row r="225" spans="2:47" s="1" customFormat="1" ht="13.35" customHeight="1" x14ac:dyDescent="0.15">
      <c r="B225" s="100"/>
      <c r="C225" s="100"/>
      <c r="D225" s="77" t="s">
        <v>1099</v>
      </c>
      <c r="E225" s="77"/>
      <c r="F225" s="77"/>
      <c r="G225" s="77"/>
      <c r="H225" s="77"/>
      <c r="I225" s="77"/>
      <c r="J225" s="77"/>
      <c r="K225" s="77"/>
      <c r="L225" s="77"/>
      <c r="M225" s="77"/>
      <c r="N225" s="77"/>
      <c r="O225" s="77"/>
      <c r="P225" s="77" t="s">
        <v>1100</v>
      </c>
      <c r="Q225" s="77"/>
      <c r="R225" s="77"/>
      <c r="S225" s="77"/>
      <c r="T225" s="77"/>
      <c r="U225" s="77"/>
      <c r="V225" s="77"/>
      <c r="W225" s="77"/>
      <c r="X225" s="77"/>
      <c r="Y225" s="77"/>
      <c r="Z225" s="77"/>
      <c r="AA225" s="77" t="s">
        <v>1101</v>
      </c>
      <c r="AB225" s="77"/>
      <c r="AC225" s="77"/>
      <c r="AD225" s="77"/>
      <c r="AE225" s="77"/>
      <c r="AF225" s="77"/>
      <c r="AG225" s="77"/>
      <c r="AH225" s="77"/>
      <c r="AI225" s="77"/>
      <c r="AJ225" s="77"/>
      <c r="AK225" s="77" t="s">
        <v>1100</v>
      </c>
      <c r="AL225" s="77"/>
      <c r="AM225" s="77"/>
      <c r="AN225" s="77"/>
      <c r="AO225" s="77"/>
      <c r="AP225" s="77"/>
      <c r="AQ225" s="77"/>
      <c r="AR225" s="77"/>
      <c r="AS225" s="77"/>
      <c r="AT225" s="77"/>
    </row>
    <row r="226" spans="2:47" s="1" customFormat="1" ht="12.3" customHeight="1" x14ac:dyDescent="0.15">
      <c r="B226" s="91" t="s">
        <v>1176</v>
      </c>
      <c r="C226" s="91"/>
      <c r="D226" s="104">
        <v>2210851303.97999</v>
      </c>
      <c r="E226" s="104"/>
      <c r="F226" s="104"/>
      <c r="G226" s="104"/>
      <c r="H226" s="104"/>
      <c r="I226" s="104"/>
      <c r="J226" s="104"/>
      <c r="K226" s="104"/>
      <c r="L226" s="104"/>
      <c r="M226" s="104"/>
      <c r="N226" s="104"/>
      <c r="O226" s="104"/>
      <c r="P226" s="94">
        <v>0.97140964351716597</v>
      </c>
      <c r="Q226" s="94"/>
      <c r="R226" s="94"/>
      <c r="S226" s="94"/>
      <c r="T226" s="94"/>
      <c r="U226" s="94"/>
      <c r="V226" s="94"/>
      <c r="W226" s="94"/>
      <c r="X226" s="94"/>
      <c r="Y226" s="94"/>
      <c r="Z226" s="94"/>
      <c r="AA226" s="93">
        <v>31198</v>
      </c>
      <c r="AB226" s="93"/>
      <c r="AC226" s="93"/>
      <c r="AD226" s="93"/>
      <c r="AE226" s="93"/>
      <c r="AF226" s="93"/>
      <c r="AG226" s="93"/>
      <c r="AH226" s="93"/>
      <c r="AI226" s="93"/>
      <c r="AJ226" s="93"/>
      <c r="AK226" s="94">
        <v>0.97463292721024697</v>
      </c>
      <c r="AL226" s="94"/>
      <c r="AM226" s="94"/>
      <c r="AN226" s="94"/>
      <c r="AO226" s="94"/>
      <c r="AP226" s="94"/>
      <c r="AQ226" s="94"/>
      <c r="AR226" s="94"/>
      <c r="AS226" s="94"/>
      <c r="AT226" s="94"/>
    </row>
    <row r="227" spans="2:47" s="1" customFormat="1" ht="12.3" customHeight="1" x14ac:dyDescent="0.15">
      <c r="B227" s="91" t="s">
        <v>1177</v>
      </c>
      <c r="C227" s="91"/>
      <c r="D227" s="104">
        <v>46761424.869999997</v>
      </c>
      <c r="E227" s="104"/>
      <c r="F227" s="104"/>
      <c r="G227" s="104"/>
      <c r="H227" s="104"/>
      <c r="I227" s="104"/>
      <c r="J227" s="104"/>
      <c r="K227" s="104"/>
      <c r="L227" s="104"/>
      <c r="M227" s="104"/>
      <c r="N227" s="104"/>
      <c r="O227" s="104"/>
      <c r="P227" s="94">
        <v>2.0546157483114301E-2</v>
      </c>
      <c r="Q227" s="94"/>
      <c r="R227" s="94"/>
      <c r="S227" s="94"/>
      <c r="T227" s="94"/>
      <c r="U227" s="94"/>
      <c r="V227" s="94"/>
      <c r="W227" s="94"/>
      <c r="X227" s="94"/>
      <c r="Y227" s="94"/>
      <c r="Z227" s="94"/>
      <c r="AA227" s="93">
        <v>346</v>
      </c>
      <c r="AB227" s="93"/>
      <c r="AC227" s="93"/>
      <c r="AD227" s="93"/>
      <c r="AE227" s="93"/>
      <c r="AF227" s="93"/>
      <c r="AG227" s="93"/>
      <c r="AH227" s="93"/>
      <c r="AI227" s="93"/>
      <c r="AJ227" s="93"/>
      <c r="AK227" s="94">
        <v>1.0809122149328301E-2</v>
      </c>
      <c r="AL227" s="94"/>
      <c r="AM227" s="94"/>
      <c r="AN227" s="94"/>
      <c r="AO227" s="94"/>
      <c r="AP227" s="94"/>
      <c r="AQ227" s="94"/>
      <c r="AR227" s="94"/>
      <c r="AS227" s="94"/>
      <c r="AT227" s="94"/>
    </row>
    <row r="228" spans="2:47" s="1" customFormat="1" ht="12.3" customHeight="1" x14ac:dyDescent="0.15">
      <c r="B228" s="91" t="s">
        <v>1178</v>
      </c>
      <c r="C228" s="91"/>
      <c r="D228" s="104">
        <v>18307958.920000002</v>
      </c>
      <c r="E228" s="104"/>
      <c r="F228" s="104"/>
      <c r="G228" s="104"/>
      <c r="H228" s="104"/>
      <c r="I228" s="104"/>
      <c r="J228" s="104"/>
      <c r="K228" s="104"/>
      <c r="L228" s="104"/>
      <c r="M228" s="104"/>
      <c r="N228" s="104"/>
      <c r="O228" s="104"/>
      <c r="P228" s="94">
        <v>8.0441989997193809E-3</v>
      </c>
      <c r="Q228" s="94"/>
      <c r="R228" s="94"/>
      <c r="S228" s="94"/>
      <c r="T228" s="94"/>
      <c r="U228" s="94"/>
      <c r="V228" s="94"/>
      <c r="W228" s="94"/>
      <c r="X228" s="94"/>
      <c r="Y228" s="94"/>
      <c r="Z228" s="94"/>
      <c r="AA228" s="93">
        <v>466</v>
      </c>
      <c r="AB228" s="93"/>
      <c r="AC228" s="93"/>
      <c r="AD228" s="93"/>
      <c r="AE228" s="93"/>
      <c r="AF228" s="93"/>
      <c r="AG228" s="93"/>
      <c r="AH228" s="93"/>
      <c r="AI228" s="93"/>
      <c r="AJ228" s="93"/>
      <c r="AK228" s="94">
        <v>1.4557950640424901E-2</v>
      </c>
      <c r="AL228" s="94"/>
      <c r="AM228" s="94"/>
      <c r="AN228" s="94"/>
      <c r="AO228" s="94"/>
      <c r="AP228" s="94"/>
      <c r="AQ228" s="94"/>
      <c r="AR228" s="94"/>
      <c r="AS228" s="94"/>
      <c r="AT228" s="94"/>
    </row>
    <row r="229" spans="2:47" s="1" customFormat="1" ht="12.3" customHeight="1" x14ac:dyDescent="0.15">
      <c r="B229" s="100"/>
      <c r="C229" s="100"/>
      <c r="D229" s="105">
        <v>2275920687.76999</v>
      </c>
      <c r="E229" s="105"/>
      <c r="F229" s="105"/>
      <c r="G229" s="105"/>
      <c r="H229" s="105"/>
      <c r="I229" s="105"/>
      <c r="J229" s="105"/>
      <c r="K229" s="105"/>
      <c r="L229" s="105"/>
      <c r="M229" s="105"/>
      <c r="N229" s="105"/>
      <c r="O229" s="105"/>
      <c r="P229" s="96">
        <v>1</v>
      </c>
      <c r="Q229" s="96"/>
      <c r="R229" s="96"/>
      <c r="S229" s="96"/>
      <c r="T229" s="96"/>
      <c r="U229" s="96"/>
      <c r="V229" s="96"/>
      <c r="W229" s="96"/>
      <c r="X229" s="96"/>
      <c r="Y229" s="96"/>
      <c r="Z229" s="96"/>
      <c r="AA229" s="95">
        <v>32010</v>
      </c>
      <c r="AB229" s="95"/>
      <c r="AC229" s="95"/>
      <c r="AD229" s="95"/>
      <c r="AE229" s="95"/>
      <c r="AF229" s="95"/>
      <c r="AG229" s="95"/>
      <c r="AH229" s="95"/>
      <c r="AI229" s="95"/>
      <c r="AJ229" s="95"/>
      <c r="AK229" s="96">
        <v>1</v>
      </c>
      <c r="AL229" s="96"/>
      <c r="AM229" s="96"/>
      <c r="AN229" s="96"/>
      <c r="AO229" s="96"/>
      <c r="AP229" s="96"/>
      <c r="AQ229" s="96"/>
      <c r="AR229" s="96"/>
      <c r="AS229" s="96"/>
      <c r="AT229" s="96"/>
    </row>
    <row r="230" spans="2:47" s="1" customFormat="1" ht="9" customHeight="1" x14ac:dyDescent="0.15"/>
    <row r="231" spans="2:47" s="1" customFormat="1" ht="19.2" customHeight="1" x14ac:dyDescent="0.15">
      <c r="B231" s="83" t="s">
        <v>1223</v>
      </c>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row>
    <row r="232" spans="2:47" s="1" customFormat="1" ht="7.95" customHeight="1" x14ac:dyDescent="0.15"/>
    <row r="233" spans="2:47" s="1" customFormat="1" ht="12.75" customHeight="1" x14ac:dyDescent="0.15">
      <c r="B233" s="46"/>
      <c r="C233" s="77" t="s">
        <v>1099</v>
      </c>
      <c r="D233" s="77"/>
      <c r="E233" s="77"/>
      <c r="F233" s="77"/>
      <c r="G233" s="77"/>
      <c r="H233" s="77"/>
      <c r="I233" s="77"/>
      <c r="J233" s="77"/>
      <c r="K233" s="77"/>
      <c r="L233" s="77"/>
      <c r="M233" s="77"/>
      <c r="N233" s="77"/>
      <c r="O233" s="77" t="s">
        <v>1100</v>
      </c>
      <c r="P233" s="77"/>
      <c r="Q233" s="77"/>
      <c r="R233" s="77"/>
      <c r="S233" s="77"/>
      <c r="T233" s="77"/>
      <c r="U233" s="77"/>
      <c r="V233" s="77"/>
      <c r="W233" s="77"/>
      <c r="X233" s="77"/>
      <c r="Y233" s="77"/>
      <c r="Z233" s="77" t="s">
        <v>1101</v>
      </c>
      <c r="AA233" s="77"/>
      <c r="AB233" s="77"/>
      <c r="AC233" s="77"/>
      <c r="AD233" s="77"/>
      <c r="AE233" s="77"/>
      <c r="AF233" s="77"/>
      <c r="AG233" s="77"/>
      <c r="AH233" s="77"/>
      <c r="AI233" s="77"/>
      <c r="AJ233" s="77" t="s">
        <v>1100</v>
      </c>
      <c r="AK233" s="77"/>
      <c r="AL233" s="77"/>
      <c r="AM233" s="77"/>
      <c r="AN233" s="77"/>
      <c r="AO233" s="77"/>
      <c r="AP233" s="77"/>
      <c r="AQ233" s="77"/>
      <c r="AR233" s="77"/>
      <c r="AS233" s="77"/>
    </row>
    <row r="234" spans="2:47" s="1" customFormat="1" ht="11.1" customHeight="1" x14ac:dyDescent="0.15">
      <c r="B234" s="12" t="s">
        <v>1179</v>
      </c>
      <c r="C234" s="104">
        <v>90850141.860000402</v>
      </c>
      <c r="D234" s="104"/>
      <c r="E234" s="104"/>
      <c r="F234" s="104"/>
      <c r="G234" s="104"/>
      <c r="H234" s="104"/>
      <c r="I234" s="104"/>
      <c r="J234" s="104"/>
      <c r="K234" s="104"/>
      <c r="L234" s="104"/>
      <c r="M234" s="104"/>
      <c r="N234" s="104"/>
      <c r="O234" s="94">
        <v>3.9917973569200897E-2</v>
      </c>
      <c r="P234" s="94"/>
      <c r="Q234" s="94"/>
      <c r="R234" s="94"/>
      <c r="S234" s="94"/>
      <c r="T234" s="94"/>
      <c r="U234" s="94"/>
      <c r="V234" s="94"/>
      <c r="W234" s="94"/>
      <c r="X234" s="94"/>
      <c r="Y234" s="94"/>
      <c r="Z234" s="93">
        <v>6109</v>
      </c>
      <c r="AA234" s="93"/>
      <c r="AB234" s="93"/>
      <c r="AC234" s="93"/>
      <c r="AD234" s="93"/>
      <c r="AE234" s="93"/>
      <c r="AF234" s="93"/>
      <c r="AG234" s="93"/>
      <c r="AH234" s="93"/>
      <c r="AI234" s="93"/>
      <c r="AJ234" s="94">
        <v>0.19084661043423901</v>
      </c>
      <c r="AK234" s="94"/>
      <c r="AL234" s="94"/>
      <c r="AM234" s="94"/>
      <c r="AN234" s="94"/>
      <c r="AO234" s="94"/>
      <c r="AP234" s="94"/>
      <c r="AQ234" s="94"/>
      <c r="AR234" s="94"/>
      <c r="AS234" s="94"/>
    </row>
    <row r="235" spans="2:47" s="1" customFormat="1" ht="11.1" customHeight="1" x14ac:dyDescent="0.15">
      <c r="B235" s="12" t="s">
        <v>1180</v>
      </c>
      <c r="C235" s="104">
        <v>185112442.31000099</v>
      </c>
      <c r="D235" s="104"/>
      <c r="E235" s="104"/>
      <c r="F235" s="104"/>
      <c r="G235" s="104"/>
      <c r="H235" s="104"/>
      <c r="I235" s="104"/>
      <c r="J235" s="104"/>
      <c r="K235" s="104"/>
      <c r="L235" s="104"/>
      <c r="M235" s="104"/>
      <c r="N235" s="104"/>
      <c r="O235" s="94">
        <v>8.1335190327470497E-2</v>
      </c>
      <c r="P235" s="94"/>
      <c r="Q235" s="94"/>
      <c r="R235" s="94"/>
      <c r="S235" s="94"/>
      <c r="T235" s="94"/>
      <c r="U235" s="94"/>
      <c r="V235" s="94"/>
      <c r="W235" s="94"/>
      <c r="X235" s="94"/>
      <c r="Y235" s="94"/>
      <c r="Z235" s="93">
        <v>4420</v>
      </c>
      <c r="AA235" s="93"/>
      <c r="AB235" s="93"/>
      <c r="AC235" s="93"/>
      <c r="AD235" s="93"/>
      <c r="AE235" s="93"/>
      <c r="AF235" s="93"/>
      <c r="AG235" s="93"/>
      <c r="AH235" s="93"/>
      <c r="AI235" s="93"/>
      <c r="AJ235" s="94">
        <v>0.13808184942205601</v>
      </c>
      <c r="AK235" s="94"/>
      <c r="AL235" s="94"/>
      <c r="AM235" s="94"/>
      <c r="AN235" s="94"/>
      <c r="AO235" s="94"/>
      <c r="AP235" s="94"/>
      <c r="AQ235" s="94"/>
      <c r="AR235" s="94"/>
      <c r="AS235" s="94"/>
    </row>
    <row r="236" spans="2:47" s="1" customFormat="1" ht="11.1" customHeight="1" x14ac:dyDescent="0.15">
      <c r="B236" s="12" t="s">
        <v>1181</v>
      </c>
      <c r="C236" s="104">
        <v>267548582.59999999</v>
      </c>
      <c r="D236" s="104"/>
      <c r="E236" s="104"/>
      <c r="F236" s="104"/>
      <c r="G236" s="104"/>
      <c r="H236" s="104"/>
      <c r="I236" s="104"/>
      <c r="J236" s="104"/>
      <c r="K236" s="104"/>
      <c r="L236" s="104"/>
      <c r="M236" s="104"/>
      <c r="N236" s="104"/>
      <c r="O236" s="94">
        <v>0.117556197822583</v>
      </c>
      <c r="P236" s="94"/>
      <c r="Q236" s="94"/>
      <c r="R236" s="94"/>
      <c r="S236" s="94"/>
      <c r="T236" s="94"/>
      <c r="U236" s="94"/>
      <c r="V236" s="94"/>
      <c r="W236" s="94"/>
      <c r="X236" s="94"/>
      <c r="Y236" s="94"/>
      <c r="Z236" s="93">
        <v>4538</v>
      </c>
      <c r="AA236" s="93"/>
      <c r="AB236" s="93"/>
      <c r="AC236" s="93"/>
      <c r="AD236" s="93"/>
      <c r="AE236" s="93"/>
      <c r="AF236" s="93"/>
      <c r="AG236" s="93"/>
      <c r="AH236" s="93"/>
      <c r="AI236" s="93"/>
      <c r="AJ236" s="94">
        <v>0.14176819743830099</v>
      </c>
      <c r="AK236" s="94"/>
      <c r="AL236" s="94"/>
      <c r="AM236" s="94"/>
      <c r="AN236" s="94"/>
      <c r="AO236" s="94"/>
      <c r="AP236" s="94"/>
      <c r="AQ236" s="94"/>
      <c r="AR236" s="94"/>
      <c r="AS236" s="94"/>
    </row>
    <row r="237" spans="2:47" s="1" customFormat="1" ht="11.1" customHeight="1" x14ac:dyDescent="0.15">
      <c r="B237" s="12" t="s">
        <v>1182</v>
      </c>
      <c r="C237" s="104">
        <v>325219602.82999998</v>
      </c>
      <c r="D237" s="104"/>
      <c r="E237" s="104"/>
      <c r="F237" s="104"/>
      <c r="G237" s="104"/>
      <c r="H237" s="104"/>
      <c r="I237" s="104"/>
      <c r="J237" s="104"/>
      <c r="K237" s="104"/>
      <c r="L237" s="104"/>
      <c r="M237" s="104"/>
      <c r="N237" s="104"/>
      <c r="O237" s="94">
        <v>0.142895841923498</v>
      </c>
      <c r="P237" s="94"/>
      <c r="Q237" s="94"/>
      <c r="R237" s="94"/>
      <c r="S237" s="94"/>
      <c r="T237" s="94"/>
      <c r="U237" s="94"/>
      <c r="V237" s="94"/>
      <c r="W237" s="94"/>
      <c r="X237" s="94"/>
      <c r="Y237" s="94"/>
      <c r="Z237" s="93">
        <v>4396</v>
      </c>
      <c r="AA237" s="93"/>
      <c r="AB237" s="93"/>
      <c r="AC237" s="93"/>
      <c r="AD237" s="93"/>
      <c r="AE237" s="93"/>
      <c r="AF237" s="93"/>
      <c r="AG237" s="93"/>
      <c r="AH237" s="93"/>
      <c r="AI237" s="93"/>
      <c r="AJ237" s="94">
        <v>0.13733208372383601</v>
      </c>
      <c r="AK237" s="94"/>
      <c r="AL237" s="94"/>
      <c r="AM237" s="94"/>
      <c r="AN237" s="94"/>
      <c r="AO237" s="94"/>
      <c r="AP237" s="94"/>
      <c r="AQ237" s="94"/>
      <c r="AR237" s="94"/>
      <c r="AS237" s="94"/>
    </row>
    <row r="238" spans="2:47" s="1" customFormat="1" ht="11.1" customHeight="1" x14ac:dyDescent="0.15">
      <c r="B238" s="12" t="s">
        <v>1183</v>
      </c>
      <c r="C238" s="104">
        <v>339123199.25999999</v>
      </c>
      <c r="D238" s="104"/>
      <c r="E238" s="104"/>
      <c r="F238" s="104"/>
      <c r="G238" s="104"/>
      <c r="H238" s="104"/>
      <c r="I238" s="104"/>
      <c r="J238" s="104"/>
      <c r="K238" s="104"/>
      <c r="L238" s="104"/>
      <c r="M238" s="104"/>
      <c r="N238" s="104"/>
      <c r="O238" s="94">
        <v>0.14900484058268301</v>
      </c>
      <c r="P238" s="94"/>
      <c r="Q238" s="94"/>
      <c r="R238" s="94"/>
      <c r="S238" s="94"/>
      <c r="T238" s="94"/>
      <c r="U238" s="94"/>
      <c r="V238" s="94"/>
      <c r="W238" s="94"/>
      <c r="X238" s="94"/>
      <c r="Y238" s="94"/>
      <c r="Z238" s="93">
        <v>3865</v>
      </c>
      <c r="AA238" s="93"/>
      <c r="AB238" s="93"/>
      <c r="AC238" s="93"/>
      <c r="AD238" s="93"/>
      <c r="AE238" s="93"/>
      <c r="AF238" s="93"/>
      <c r="AG238" s="93"/>
      <c r="AH238" s="93"/>
      <c r="AI238" s="93"/>
      <c r="AJ238" s="94">
        <v>0.120743517650734</v>
      </c>
      <c r="AK238" s="94"/>
      <c r="AL238" s="94"/>
      <c r="AM238" s="94"/>
      <c r="AN238" s="94"/>
      <c r="AO238" s="94"/>
      <c r="AP238" s="94"/>
      <c r="AQ238" s="94"/>
      <c r="AR238" s="94"/>
      <c r="AS238" s="94"/>
    </row>
    <row r="239" spans="2:47" s="1" customFormat="1" ht="11.1" customHeight="1" x14ac:dyDescent="0.15">
      <c r="B239" s="12" t="s">
        <v>1184</v>
      </c>
      <c r="C239" s="104">
        <v>309335989.03999901</v>
      </c>
      <c r="D239" s="104"/>
      <c r="E239" s="104"/>
      <c r="F239" s="104"/>
      <c r="G239" s="104"/>
      <c r="H239" s="104"/>
      <c r="I239" s="104"/>
      <c r="J239" s="104"/>
      <c r="K239" s="104"/>
      <c r="L239" s="104"/>
      <c r="M239" s="104"/>
      <c r="N239" s="104"/>
      <c r="O239" s="94">
        <v>0.135916858044422</v>
      </c>
      <c r="P239" s="94"/>
      <c r="Q239" s="94"/>
      <c r="R239" s="94"/>
      <c r="S239" s="94"/>
      <c r="T239" s="94"/>
      <c r="U239" s="94"/>
      <c r="V239" s="94"/>
      <c r="W239" s="94"/>
      <c r="X239" s="94"/>
      <c r="Y239" s="94"/>
      <c r="Z239" s="93">
        <v>3053</v>
      </c>
      <c r="AA239" s="93"/>
      <c r="AB239" s="93"/>
      <c r="AC239" s="93"/>
      <c r="AD239" s="93"/>
      <c r="AE239" s="93"/>
      <c r="AF239" s="93"/>
      <c r="AG239" s="93"/>
      <c r="AH239" s="93"/>
      <c r="AI239" s="93"/>
      <c r="AJ239" s="94">
        <v>9.5376444860980902E-2</v>
      </c>
      <c r="AK239" s="94"/>
      <c r="AL239" s="94"/>
      <c r="AM239" s="94"/>
      <c r="AN239" s="94"/>
      <c r="AO239" s="94"/>
      <c r="AP239" s="94"/>
      <c r="AQ239" s="94"/>
      <c r="AR239" s="94"/>
      <c r="AS239" s="94"/>
    </row>
    <row r="240" spans="2:47" s="1" customFormat="1" ht="11.1" customHeight="1" x14ac:dyDescent="0.15">
      <c r="B240" s="12" t="s">
        <v>1185</v>
      </c>
      <c r="C240" s="104">
        <v>284411956.5</v>
      </c>
      <c r="D240" s="104"/>
      <c r="E240" s="104"/>
      <c r="F240" s="104"/>
      <c r="G240" s="104"/>
      <c r="H240" s="104"/>
      <c r="I240" s="104"/>
      <c r="J240" s="104"/>
      <c r="K240" s="104"/>
      <c r="L240" s="104"/>
      <c r="M240" s="104"/>
      <c r="N240" s="104"/>
      <c r="O240" s="94">
        <v>0.12496567126804101</v>
      </c>
      <c r="P240" s="94"/>
      <c r="Q240" s="94"/>
      <c r="R240" s="94"/>
      <c r="S240" s="94"/>
      <c r="T240" s="94"/>
      <c r="U240" s="94"/>
      <c r="V240" s="94"/>
      <c r="W240" s="94"/>
      <c r="X240" s="94"/>
      <c r="Y240" s="94"/>
      <c r="Z240" s="93">
        <v>2428</v>
      </c>
      <c r="AA240" s="93"/>
      <c r="AB240" s="93"/>
      <c r="AC240" s="93"/>
      <c r="AD240" s="93"/>
      <c r="AE240" s="93"/>
      <c r="AF240" s="93"/>
      <c r="AG240" s="93"/>
      <c r="AH240" s="93"/>
      <c r="AI240" s="93"/>
      <c r="AJ240" s="94">
        <v>7.5851296469853197E-2</v>
      </c>
      <c r="AK240" s="94"/>
      <c r="AL240" s="94"/>
      <c r="AM240" s="94"/>
      <c r="AN240" s="94"/>
      <c r="AO240" s="94"/>
      <c r="AP240" s="94"/>
      <c r="AQ240" s="94"/>
      <c r="AR240" s="94"/>
      <c r="AS240" s="94"/>
    </row>
    <row r="241" spans="2:47" s="1" customFormat="1" ht="11.1" customHeight="1" x14ac:dyDescent="0.15">
      <c r="B241" s="12" t="s">
        <v>1186</v>
      </c>
      <c r="C241" s="104">
        <v>231930236.56</v>
      </c>
      <c r="D241" s="104"/>
      <c r="E241" s="104"/>
      <c r="F241" s="104"/>
      <c r="G241" s="104"/>
      <c r="H241" s="104"/>
      <c r="I241" s="104"/>
      <c r="J241" s="104"/>
      <c r="K241" s="104"/>
      <c r="L241" s="104"/>
      <c r="M241" s="104"/>
      <c r="N241" s="104"/>
      <c r="O241" s="94">
        <v>0.101906115536588</v>
      </c>
      <c r="P241" s="94"/>
      <c r="Q241" s="94"/>
      <c r="R241" s="94"/>
      <c r="S241" s="94"/>
      <c r="T241" s="94"/>
      <c r="U241" s="94"/>
      <c r="V241" s="94"/>
      <c r="W241" s="94"/>
      <c r="X241" s="94"/>
      <c r="Y241" s="94"/>
      <c r="Z241" s="93">
        <v>1659</v>
      </c>
      <c r="AA241" s="93"/>
      <c r="AB241" s="93"/>
      <c r="AC241" s="93"/>
      <c r="AD241" s="93"/>
      <c r="AE241" s="93"/>
      <c r="AF241" s="93"/>
      <c r="AG241" s="93"/>
      <c r="AH241" s="93"/>
      <c r="AI241" s="93"/>
      <c r="AJ241" s="94">
        <v>5.18275538894096E-2</v>
      </c>
      <c r="AK241" s="94"/>
      <c r="AL241" s="94"/>
      <c r="AM241" s="94"/>
      <c r="AN241" s="94"/>
      <c r="AO241" s="94"/>
      <c r="AP241" s="94"/>
      <c r="AQ241" s="94"/>
      <c r="AR241" s="94"/>
      <c r="AS241" s="94"/>
    </row>
    <row r="242" spans="2:47" s="1" customFormat="1" ht="11.1" customHeight="1" x14ac:dyDescent="0.15">
      <c r="B242" s="12" t="s">
        <v>1187</v>
      </c>
      <c r="C242" s="104">
        <v>165600196.81</v>
      </c>
      <c r="D242" s="104"/>
      <c r="E242" s="104"/>
      <c r="F242" s="104"/>
      <c r="G242" s="104"/>
      <c r="H242" s="104"/>
      <c r="I242" s="104"/>
      <c r="J242" s="104"/>
      <c r="K242" s="104"/>
      <c r="L242" s="104"/>
      <c r="M242" s="104"/>
      <c r="N242" s="104"/>
      <c r="O242" s="94">
        <v>7.2761848732197598E-2</v>
      </c>
      <c r="P242" s="94"/>
      <c r="Q242" s="94"/>
      <c r="R242" s="94"/>
      <c r="S242" s="94"/>
      <c r="T242" s="94"/>
      <c r="U242" s="94"/>
      <c r="V242" s="94"/>
      <c r="W242" s="94"/>
      <c r="X242" s="94"/>
      <c r="Y242" s="94"/>
      <c r="Z242" s="93">
        <v>1016</v>
      </c>
      <c r="AA242" s="93"/>
      <c r="AB242" s="93"/>
      <c r="AC242" s="93"/>
      <c r="AD242" s="93"/>
      <c r="AE242" s="93"/>
      <c r="AF242" s="93"/>
      <c r="AG242" s="93"/>
      <c r="AH242" s="93"/>
      <c r="AI242" s="93"/>
      <c r="AJ242" s="94">
        <v>3.17400812246173E-2</v>
      </c>
      <c r="AK242" s="94"/>
      <c r="AL242" s="94"/>
      <c r="AM242" s="94"/>
      <c r="AN242" s="94"/>
      <c r="AO242" s="94"/>
      <c r="AP242" s="94"/>
      <c r="AQ242" s="94"/>
      <c r="AR242" s="94"/>
      <c r="AS242" s="94"/>
    </row>
    <row r="243" spans="2:47" s="1" customFormat="1" ht="11.1" customHeight="1" x14ac:dyDescent="0.15">
      <c r="B243" s="12" t="s">
        <v>1188</v>
      </c>
      <c r="C243" s="104">
        <v>66303322.710000001</v>
      </c>
      <c r="D243" s="104"/>
      <c r="E243" s="104"/>
      <c r="F243" s="104"/>
      <c r="G243" s="104"/>
      <c r="H243" s="104"/>
      <c r="I243" s="104"/>
      <c r="J243" s="104"/>
      <c r="K243" s="104"/>
      <c r="L243" s="104"/>
      <c r="M243" s="104"/>
      <c r="N243" s="104"/>
      <c r="O243" s="94">
        <v>2.9132527801294099E-2</v>
      </c>
      <c r="P243" s="94"/>
      <c r="Q243" s="94"/>
      <c r="R243" s="94"/>
      <c r="S243" s="94"/>
      <c r="T243" s="94"/>
      <c r="U243" s="94"/>
      <c r="V243" s="94"/>
      <c r="W243" s="94"/>
      <c r="X243" s="94"/>
      <c r="Y243" s="94"/>
      <c r="Z243" s="93">
        <v>386</v>
      </c>
      <c r="AA243" s="93"/>
      <c r="AB243" s="93"/>
      <c r="AC243" s="93"/>
      <c r="AD243" s="93"/>
      <c r="AE243" s="93"/>
      <c r="AF243" s="93"/>
      <c r="AG243" s="93"/>
      <c r="AH243" s="93"/>
      <c r="AI243" s="93"/>
      <c r="AJ243" s="94">
        <v>1.2058731646360499E-2</v>
      </c>
      <c r="AK243" s="94"/>
      <c r="AL243" s="94"/>
      <c r="AM243" s="94"/>
      <c r="AN243" s="94"/>
      <c r="AO243" s="94"/>
      <c r="AP243" s="94"/>
      <c r="AQ243" s="94"/>
      <c r="AR243" s="94"/>
      <c r="AS243" s="94"/>
    </row>
    <row r="244" spans="2:47" s="1" customFormat="1" ht="11.1" customHeight="1" x14ac:dyDescent="0.15">
      <c r="B244" s="12" t="s">
        <v>1189</v>
      </c>
      <c r="C244" s="104">
        <v>4709193.5999999996</v>
      </c>
      <c r="D244" s="104"/>
      <c r="E244" s="104"/>
      <c r="F244" s="104"/>
      <c r="G244" s="104"/>
      <c r="H244" s="104"/>
      <c r="I244" s="104"/>
      <c r="J244" s="104"/>
      <c r="K244" s="104"/>
      <c r="L244" s="104"/>
      <c r="M244" s="104"/>
      <c r="N244" s="104"/>
      <c r="O244" s="94">
        <v>2.0691378330121701E-3</v>
      </c>
      <c r="P244" s="94"/>
      <c r="Q244" s="94"/>
      <c r="R244" s="94"/>
      <c r="S244" s="94"/>
      <c r="T244" s="94"/>
      <c r="U244" s="94"/>
      <c r="V244" s="94"/>
      <c r="W244" s="94"/>
      <c r="X244" s="94"/>
      <c r="Y244" s="94"/>
      <c r="Z244" s="93">
        <v>34</v>
      </c>
      <c r="AA244" s="93"/>
      <c r="AB244" s="93"/>
      <c r="AC244" s="93"/>
      <c r="AD244" s="93"/>
      <c r="AE244" s="93"/>
      <c r="AF244" s="93"/>
      <c r="AG244" s="93"/>
      <c r="AH244" s="93"/>
      <c r="AI244" s="93"/>
      <c r="AJ244" s="94">
        <v>1.0621680724773499E-3</v>
      </c>
      <c r="AK244" s="94"/>
      <c r="AL244" s="94"/>
      <c r="AM244" s="94"/>
      <c r="AN244" s="94"/>
      <c r="AO244" s="94"/>
      <c r="AP244" s="94"/>
      <c r="AQ244" s="94"/>
      <c r="AR244" s="94"/>
      <c r="AS244" s="94"/>
    </row>
    <row r="245" spans="2:47" s="1" customFormat="1" ht="11.1" customHeight="1" x14ac:dyDescent="0.15">
      <c r="B245" s="12" t="s">
        <v>1190</v>
      </c>
      <c r="C245" s="104">
        <v>1533820.01</v>
      </c>
      <c r="D245" s="104"/>
      <c r="E245" s="104"/>
      <c r="F245" s="104"/>
      <c r="G245" s="104"/>
      <c r="H245" s="104"/>
      <c r="I245" s="104"/>
      <c r="J245" s="104"/>
      <c r="K245" s="104"/>
      <c r="L245" s="104"/>
      <c r="M245" s="104"/>
      <c r="N245" s="104"/>
      <c r="O245" s="94">
        <v>6.7393385817098603E-4</v>
      </c>
      <c r="P245" s="94"/>
      <c r="Q245" s="94"/>
      <c r="R245" s="94"/>
      <c r="S245" s="94"/>
      <c r="T245" s="94"/>
      <c r="U245" s="94"/>
      <c r="V245" s="94"/>
      <c r="W245" s="94"/>
      <c r="X245" s="94"/>
      <c r="Y245" s="94"/>
      <c r="Z245" s="93">
        <v>14</v>
      </c>
      <c r="AA245" s="93"/>
      <c r="AB245" s="93"/>
      <c r="AC245" s="93"/>
      <c r="AD245" s="93"/>
      <c r="AE245" s="93"/>
      <c r="AF245" s="93"/>
      <c r="AG245" s="93"/>
      <c r="AH245" s="93"/>
      <c r="AI245" s="93"/>
      <c r="AJ245" s="94">
        <v>4.3736332396126203E-4</v>
      </c>
      <c r="AK245" s="94"/>
      <c r="AL245" s="94"/>
      <c r="AM245" s="94"/>
      <c r="AN245" s="94"/>
      <c r="AO245" s="94"/>
      <c r="AP245" s="94"/>
      <c r="AQ245" s="94"/>
      <c r="AR245" s="94"/>
      <c r="AS245" s="94"/>
    </row>
    <row r="246" spans="2:47" s="1" customFormat="1" ht="11.1" customHeight="1" x14ac:dyDescent="0.15">
      <c r="B246" s="12" t="s">
        <v>1191</v>
      </c>
      <c r="C246" s="104">
        <v>4242003.68</v>
      </c>
      <c r="D246" s="104"/>
      <c r="E246" s="104"/>
      <c r="F246" s="104"/>
      <c r="G246" s="104"/>
      <c r="H246" s="104"/>
      <c r="I246" s="104"/>
      <c r="J246" s="104"/>
      <c r="K246" s="104"/>
      <c r="L246" s="104"/>
      <c r="M246" s="104"/>
      <c r="N246" s="104"/>
      <c r="O246" s="94">
        <v>1.8638627008379701E-3</v>
      </c>
      <c r="P246" s="94"/>
      <c r="Q246" s="94"/>
      <c r="R246" s="94"/>
      <c r="S246" s="94"/>
      <c r="T246" s="94"/>
      <c r="U246" s="94"/>
      <c r="V246" s="94"/>
      <c r="W246" s="94"/>
      <c r="X246" s="94"/>
      <c r="Y246" s="94"/>
      <c r="Z246" s="93">
        <v>92</v>
      </c>
      <c r="AA246" s="93"/>
      <c r="AB246" s="93"/>
      <c r="AC246" s="93"/>
      <c r="AD246" s="93"/>
      <c r="AE246" s="93"/>
      <c r="AF246" s="93"/>
      <c r="AG246" s="93"/>
      <c r="AH246" s="93"/>
      <c r="AI246" s="93"/>
      <c r="AJ246" s="94">
        <v>2.8741018431740102E-3</v>
      </c>
      <c r="AK246" s="94"/>
      <c r="AL246" s="94"/>
      <c r="AM246" s="94"/>
      <c r="AN246" s="94"/>
      <c r="AO246" s="94"/>
      <c r="AP246" s="94"/>
      <c r="AQ246" s="94"/>
      <c r="AR246" s="94"/>
      <c r="AS246" s="94"/>
    </row>
    <row r="247" spans="2:47" s="1" customFormat="1" ht="12.75" customHeight="1" x14ac:dyDescent="0.15">
      <c r="B247" s="47"/>
      <c r="C247" s="105">
        <v>2275920687.77</v>
      </c>
      <c r="D247" s="105"/>
      <c r="E247" s="105"/>
      <c r="F247" s="105"/>
      <c r="G247" s="105"/>
      <c r="H247" s="105"/>
      <c r="I247" s="105"/>
      <c r="J247" s="105"/>
      <c r="K247" s="105"/>
      <c r="L247" s="105"/>
      <c r="M247" s="105"/>
      <c r="N247" s="105"/>
      <c r="O247" s="96">
        <v>1</v>
      </c>
      <c r="P247" s="96"/>
      <c r="Q247" s="96"/>
      <c r="R247" s="96"/>
      <c r="S247" s="96"/>
      <c r="T247" s="96"/>
      <c r="U247" s="96"/>
      <c r="V247" s="96"/>
      <c r="W247" s="96"/>
      <c r="X247" s="96"/>
      <c r="Y247" s="96"/>
      <c r="Z247" s="95">
        <v>32010</v>
      </c>
      <c r="AA247" s="95"/>
      <c r="AB247" s="95"/>
      <c r="AC247" s="95"/>
      <c r="AD247" s="95"/>
      <c r="AE247" s="95"/>
      <c r="AF247" s="95"/>
      <c r="AG247" s="95"/>
      <c r="AH247" s="95"/>
      <c r="AI247" s="95"/>
      <c r="AJ247" s="96">
        <v>1</v>
      </c>
      <c r="AK247" s="96"/>
      <c r="AL247" s="96"/>
      <c r="AM247" s="96"/>
      <c r="AN247" s="96"/>
      <c r="AO247" s="96"/>
      <c r="AP247" s="96"/>
      <c r="AQ247" s="96"/>
      <c r="AR247" s="96"/>
      <c r="AS247" s="96"/>
    </row>
    <row r="248" spans="2:47" s="1" customFormat="1" ht="9" customHeight="1" x14ac:dyDescent="0.15"/>
    <row r="249" spans="2:47" s="1" customFormat="1" ht="19.2" customHeight="1" x14ac:dyDescent="0.15">
      <c r="B249" s="83" t="s">
        <v>1224</v>
      </c>
      <c r="C249" s="83"/>
      <c r="D249" s="83"/>
      <c r="E249" s="83"/>
      <c r="F249" s="83"/>
      <c r="G249" s="83"/>
      <c r="H249" s="83"/>
      <c r="I249" s="83"/>
      <c r="J249" s="83"/>
      <c r="K249" s="83"/>
      <c r="L249" s="83"/>
      <c r="M249" s="83"/>
      <c r="N249" s="83"/>
      <c r="O249" s="83"/>
      <c r="P249" s="83"/>
      <c r="Q249" s="83"/>
      <c r="R249" s="83"/>
      <c r="S249" s="83"/>
      <c r="T249" s="83"/>
      <c r="U249" s="83"/>
      <c r="V249" s="83"/>
      <c r="W249" s="83"/>
      <c r="X249" s="83"/>
      <c r="Y249" s="83"/>
      <c r="Z249" s="83"/>
      <c r="AA249" s="83"/>
      <c r="AB249" s="83"/>
      <c r="AC249" s="83"/>
      <c r="AD249" s="83"/>
      <c r="AE249" s="83"/>
      <c r="AF249" s="83"/>
      <c r="AG249" s="83"/>
      <c r="AH249" s="83"/>
      <c r="AI249" s="83"/>
      <c r="AJ249" s="83"/>
      <c r="AK249" s="83"/>
      <c r="AL249" s="83"/>
      <c r="AM249" s="83"/>
      <c r="AN249" s="83"/>
      <c r="AO249" s="83"/>
      <c r="AP249" s="83"/>
      <c r="AQ249" s="83"/>
      <c r="AR249" s="83"/>
      <c r="AS249" s="83"/>
      <c r="AT249" s="83"/>
      <c r="AU249" s="83"/>
    </row>
    <row r="250" spans="2:47" s="1" customFormat="1" ht="7.95" customHeight="1" x14ac:dyDescent="0.15"/>
    <row r="251" spans="2:47" s="1" customFormat="1" ht="12.75" customHeight="1" x14ac:dyDescent="0.15">
      <c r="B251" s="46"/>
      <c r="C251" s="77" t="s">
        <v>1099</v>
      </c>
      <c r="D251" s="77"/>
      <c r="E251" s="77"/>
      <c r="F251" s="77"/>
      <c r="G251" s="77"/>
      <c r="H251" s="77"/>
      <c r="I251" s="77"/>
      <c r="J251" s="77"/>
      <c r="K251" s="77"/>
      <c r="L251" s="77"/>
      <c r="M251" s="77"/>
      <c r="N251" s="77"/>
      <c r="O251" s="77" t="s">
        <v>1100</v>
      </c>
      <c r="P251" s="77"/>
      <c r="Q251" s="77"/>
      <c r="R251" s="77"/>
      <c r="S251" s="77"/>
      <c r="T251" s="77"/>
      <c r="U251" s="77"/>
      <c r="V251" s="77"/>
      <c r="W251" s="77"/>
      <c r="X251" s="77"/>
      <c r="Y251" s="77"/>
      <c r="Z251" s="77" t="s">
        <v>1101</v>
      </c>
      <c r="AA251" s="77"/>
      <c r="AB251" s="77"/>
      <c r="AC251" s="77"/>
      <c r="AD251" s="77"/>
      <c r="AE251" s="77"/>
      <c r="AF251" s="77"/>
      <c r="AG251" s="77"/>
      <c r="AH251" s="77"/>
      <c r="AI251" s="77"/>
      <c r="AJ251" s="77" t="s">
        <v>1100</v>
      </c>
      <c r="AK251" s="77"/>
      <c r="AL251" s="77"/>
      <c r="AM251" s="77"/>
      <c r="AN251" s="77"/>
      <c r="AO251" s="77"/>
      <c r="AP251" s="77"/>
      <c r="AQ251" s="77"/>
      <c r="AR251" s="77"/>
      <c r="AS251" s="77"/>
    </row>
    <row r="252" spans="2:47" s="1" customFormat="1" ht="11.1" customHeight="1" x14ac:dyDescent="0.15">
      <c r="B252" s="12" t="s">
        <v>1179</v>
      </c>
      <c r="C252" s="104">
        <v>45405630.510000102</v>
      </c>
      <c r="D252" s="104"/>
      <c r="E252" s="104"/>
      <c r="F252" s="104"/>
      <c r="G252" s="104"/>
      <c r="H252" s="104"/>
      <c r="I252" s="104"/>
      <c r="J252" s="104"/>
      <c r="K252" s="104"/>
      <c r="L252" s="104"/>
      <c r="M252" s="104"/>
      <c r="N252" s="104"/>
      <c r="O252" s="94">
        <v>1.99504450018817E-2</v>
      </c>
      <c r="P252" s="94"/>
      <c r="Q252" s="94"/>
      <c r="R252" s="94"/>
      <c r="S252" s="94"/>
      <c r="T252" s="94"/>
      <c r="U252" s="94"/>
      <c r="V252" s="94"/>
      <c r="W252" s="94"/>
      <c r="X252" s="94"/>
      <c r="Y252" s="94"/>
      <c r="Z252" s="93">
        <v>4383</v>
      </c>
      <c r="AA252" s="93"/>
      <c r="AB252" s="93"/>
      <c r="AC252" s="93"/>
      <c r="AD252" s="93"/>
      <c r="AE252" s="93"/>
      <c r="AF252" s="93"/>
      <c r="AG252" s="93"/>
      <c r="AH252" s="93"/>
      <c r="AI252" s="93"/>
      <c r="AJ252" s="94">
        <v>0.136925960637301</v>
      </c>
      <c r="AK252" s="94"/>
      <c r="AL252" s="94"/>
      <c r="AM252" s="94"/>
      <c r="AN252" s="94"/>
      <c r="AO252" s="94"/>
      <c r="AP252" s="94"/>
      <c r="AQ252" s="94"/>
      <c r="AR252" s="94"/>
      <c r="AS252" s="94"/>
    </row>
    <row r="253" spans="2:47" s="1" customFormat="1" ht="11.1" customHeight="1" x14ac:dyDescent="0.15">
      <c r="B253" s="12" t="s">
        <v>1180</v>
      </c>
      <c r="C253" s="104">
        <v>114583080.5</v>
      </c>
      <c r="D253" s="104"/>
      <c r="E253" s="104"/>
      <c r="F253" s="104"/>
      <c r="G253" s="104"/>
      <c r="H253" s="104"/>
      <c r="I253" s="104"/>
      <c r="J253" s="104"/>
      <c r="K253" s="104"/>
      <c r="L253" s="104"/>
      <c r="M253" s="104"/>
      <c r="N253" s="104"/>
      <c r="O253" s="94">
        <v>5.0345814384363002E-2</v>
      </c>
      <c r="P253" s="94"/>
      <c r="Q253" s="94"/>
      <c r="R253" s="94"/>
      <c r="S253" s="94"/>
      <c r="T253" s="94"/>
      <c r="U253" s="94"/>
      <c r="V253" s="94"/>
      <c r="W253" s="94"/>
      <c r="X253" s="94"/>
      <c r="Y253" s="94"/>
      <c r="Z253" s="93">
        <v>3392</v>
      </c>
      <c r="AA253" s="93"/>
      <c r="AB253" s="93"/>
      <c r="AC253" s="93"/>
      <c r="AD253" s="93"/>
      <c r="AE253" s="93"/>
      <c r="AF253" s="93"/>
      <c r="AG253" s="93"/>
      <c r="AH253" s="93"/>
      <c r="AI253" s="93"/>
      <c r="AJ253" s="94">
        <v>0.105966885348329</v>
      </c>
      <c r="AK253" s="94"/>
      <c r="AL253" s="94"/>
      <c r="AM253" s="94"/>
      <c r="AN253" s="94"/>
      <c r="AO253" s="94"/>
      <c r="AP253" s="94"/>
      <c r="AQ253" s="94"/>
      <c r="AR253" s="94"/>
      <c r="AS253" s="94"/>
    </row>
    <row r="254" spans="2:47" s="1" customFormat="1" ht="11.1" customHeight="1" x14ac:dyDescent="0.15">
      <c r="B254" s="12" t="s">
        <v>1181</v>
      </c>
      <c r="C254" s="104">
        <v>178691765.44000101</v>
      </c>
      <c r="D254" s="104"/>
      <c r="E254" s="104"/>
      <c r="F254" s="104"/>
      <c r="G254" s="104"/>
      <c r="H254" s="104"/>
      <c r="I254" s="104"/>
      <c r="J254" s="104"/>
      <c r="K254" s="104"/>
      <c r="L254" s="104"/>
      <c r="M254" s="104"/>
      <c r="N254" s="104"/>
      <c r="O254" s="94">
        <v>7.8514056487217501E-2</v>
      </c>
      <c r="P254" s="94"/>
      <c r="Q254" s="94"/>
      <c r="R254" s="94"/>
      <c r="S254" s="94"/>
      <c r="T254" s="94"/>
      <c r="U254" s="94"/>
      <c r="V254" s="94"/>
      <c r="W254" s="94"/>
      <c r="X254" s="94"/>
      <c r="Y254" s="94"/>
      <c r="Z254" s="93">
        <v>3636</v>
      </c>
      <c r="AA254" s="93"/>
      <c r="AB254" s="93"/>
      <c r="AC254" s="93"/>
      <c r="AD254" s="93"/>
      <c r="AE254" s="93"/>
      <c r="AF254" s="93"/>
      <c r="AG254" s="93"/>
      <c r="AH254" s="93"/>
      <c r="AI254" s="93"/>
      <c r="AJ254" s="94">
        <v>0.113589503280225</v>
      </c>
      <c r="AK254" s="94"/>
      <c r="AL254" s="94"/>
      <c r="AM254" s="94"/>
      <c r="AN254" s="94"/>
      <c r="AO254" s="94"/>
      <c r="AP254" s="94"/>
      <c r="AQ254" s="94"/>
      <c r="AR254" s="94"/>
      <c r="AS254" s="94"/>
    </row>
    <row r="255" spans="2:47" s="1" customFormat="1" ht="11.1" customHeight="1" x14ac:dyDescent="0.15">
      <c r="B255" s="12" t="s">
        <v>1182</v>
      </c>
      <c r="C255" s="104">
        <v>247017054.00999999</v>
      </c>
      <c r="D255" s="104"/>
      <c r="E255" s="104"/>
      <c r="F255" s="104"/>
      <c r="G255" s="104"/>
      <c r="H255" s="104"/>
      <c r="I255" s="104"/>
      <c r="J255" s="104"/>
      <c r="K255" s="104"/>
      <c r="L255" s="104"/>
      <c r="M255" s="104"/>
      <c r="N255" s="104"/>
      <c r="O255" s="94">
        <v>0.108535000950333</v>
      </c>
      <c r="P255" s="94"/>
      <c r="Q255" s="94"/>
      <c r="R255" s="94"/>
      <c r="S255" s="94"/>
      <c r="T255" s="94"/>
      <c r="U255" s="94"/>
      <c r="V255" s="94"/>
      <c r="W255" s="94"/>
      <c r="X255" s="94"/>
      <c r="Y255" s="94"/>
      <c r="Z255" s="93">
        <v>3985</v>
      </c>
      <c r="AA255" s="93"/>
      <c r="AB255" s="93"/>
      <c r="AC255" s="93"/>
      <c r="AD255" s="93"/>
      <c r="AE255" s="93"/>
      <c r="AF255" s="93"/>
      <c r="AG255" s="93"/>
      <c r="AH255" s="93"/>
      <c r="AI255" s="93"/>
      <c r="AJ255" s="94">
        <v>0.124492346141831</v>
      </c>
      <c r="AK255" s="94"/>
      <c r="AL255" s="94"/>
      <c r="AM255" s="94"/>
      <c r="AN255" s="94"/>
      <c r="AO255" s="94"/>
      <c r="AP255" s="94"/>
      <c r="AQ255" s="94"/>
      <c r="AR255" s="94"/>
      <c r="AS255" s="94"/>
    </row>
    <row r="256" spans="2:47" s="1" customFormat="1" ht="11.1" customHeight="1" x14ac:dyDescent="0.15">
      <c r="B256" s="12" t="s">
        <v>1183</v>
      </c>
      <c r="C256" s="104">
        <v>310275182.14999998</v>
      </c>
      <c r="D256" s="104"/>
      <c r="E256" s="104"/>
      <c r="F256" s="104"/>
      <c r="G256" s="104"/>
      <c r="H256" s="104"/>
      <c r="I256" s="104"/>
      <c r="J256" s="104"/>
      <c r="K256" s="104"/>
      <c r="L256" s="104"/>
      <c r="M256" s="104"/>
      <c r="N256" s="104"/>
      <c r="O256" s="94">
        <v>0.136329523175966</v>
      </c>
      <c r="P256" s="94"/>
      <c r="Q256" s="94"/>
      <c r="R256" s="94"/>
      <c r="S256" s="94"/>
      <c r="T256" s="94"/>
      <c r="U256" s="94"/>
      <c r="V256" s="94"/>
      <c r="W256" s="94"/>
      <c r="X256" s="94"/>
      <c r="Y256" s="94"/>
      <c r="Z256" s="93">
        <v>4023</v>
      </c>
      <c r="AA256" s="93"/>
      <c r="AB256" s="93"/>
      <c r="AC256" s="93"/>
      <c r="AD256" s="93"/>
      <c r="AE256" s="93"/>
      <c r="AF256" s="93"/>
      <c r="AG256" s="93"/>
      <c r="AH256" s="93"/>
      <c r="AI256" s="93"/>
      <c r="AJ256" s="94">
        <v>0.12567947516401101</v>
      </c>
      <c r="AK256" s="94"/>
      <c r="AL256" s="94"/>
      <c r="AM256" s="94"/>
      <c r="AN256" s="94"/>
      <c r="AO256" s="94"/>
      <c r="AP256" s="94"/>
      <c r="AQ256" s="94"/>
      <c r="AR256" s="94"/>
      <c r="AS256" s="94"/>
    </row>
    <row r="257" spans="2:47" s="1" customFormat="1" ht="11.1" customHeight="1" x14ac:dyDescent="0.15">
      <c r="B257" s="12" t="s">
        <v>1184</v>
      </c>
      <c r="C257" s="104">
        <v>326420666.36000001</v>
      </c>
      <c r="D257" s="104"/>
      <c r="E257" s="104"/>
      <c r="F257" s="104"/>
      <c r="G257" s="104"/>
      <c r="H257" s="104"/>
      <c r="I257" s="104"/>
      <c r="J257" s="104"/>
      <c r="K257" s="104"/>
      <c r="L257" s="104"/>
      <c r="M257" s="104"/>
      <c r="N257" s="104"/>
      <c r="O257" s="94">
        <v>0.14342356836688999</v>
      </c>
      <c r="P257" s="94"/>
      <c r="Q257" s="94"/>
      <c r="R257" s="94"/>
      <c r="S257" s="94"/>
      <c r="T257" s="94"/>
      <c r="U257" s="94"/>
      <c r="V257" s="94"/>
      <c r="W257" s="94"/>
      <c r="X257" s="94"/>
      <c r="Y257" s="94"/>
      <c r="Z257" s="93">
        <v>3740</v>
      </c>
      <c r="AA257" s="93"/>
      <c r="AB257" s="93"/>
      <c r="AC257" s="93"/>
      <c r="AD257" s="93"/>
      <c r="AE257" s="93"/>
      <c r="AF257" s="93"/>
      <c r="AG257" s="93"/>
      <c r="AH257" s="93"/>
      <c r="AI257" s="93"/>
      <c r="AJ257" s="94">
        <v>0.11683848797250899</v>
      </c>
      <c r="AK257" s="94"/>
      <c r="AL257" s="94"/>
      <c r="AM257" s="94"/>
      <c r="AN257" s="94"/>
      <c r="AO257" s="94"/>
      <c r="AP257" s="94"/>
      <c r="AQ257" s="94"/>
      <c r="AR257" s="94"/>
      <c r="AS257" s="94"/>
    </row>
    <row r="258" spans="2:47" s="1" customFormat="1" ht="11.1" customHeight="1" x14ac:dyDescent="0.15">
      <c r="B258" s="12" t="s">
        <v>1185</v>
      </c>
      <c r="C258" s="104">
        <v>371041491.67000002</v>
      </c>
      <c r="D258" s="104"/>
      <c r="E258" s="104"/>
      <c r="F258" s="104"/>
      <c r="G258" s="104"/>
      <c r="H258" s="104"/>
      <c r="I258" s="104"/>
      <c r="J258" s="104"/>
      <c r="K258" s="104"/>
      <c r="L258" s="104"/>
      <c r="M258" s="104"/>
      <c r="N258" s="104"/>
      <c r="O258" s="94">
        <v>0.16302918360197999</v>
      </c>
      <c r="P258" s="94"/>
      <c r="Q258" s="94"/>
      <c r="R258" s="94"/>
      <c r="S258" s="94"/>
      <c r="T258" s="94"/>
      <c r="U258" s="94"/>
      <c r="V258" s="94"/>
      <c r="W258" s="94"/>
      <c r="X258" s="94"/>
      <c r="Y258" s="94"/>
      <c r="Z258" s="93">
        <v>3761</v>
      </c>
      <c r="AA258" s="93"/>
      <c r="AB258" s="93"/>
      <c r="AC258" s="93"/>
      <c r="AD258" s="93"/>
      <c r="AE258" s="93"/>
      <c r="AF258" s="93"/>
      <c r="AG258" s="93"/>
      <c r="AH258" s="93"/>
      <c r="AI258" s="93"/>
      <c r="AJ258" s="94">
        <v>0.11749453295845</v>
      </c>
      <c r="AK258" s="94"/>
      <c r="AL258" s="94"/>
      <c r="AM258" s="94"/>
      <c r="AN258" s="94"/>
      <c r="AO258" s="94"/>
      <c r="AP258" s="94"/>
      <c r="AQ258" s="94"/>
      <c r="AR258" s="94"/>
      <c r="AS258" s="94"/>
    </row>
    <row r="259" spans="2:47" s="1" customFormat="1" ht="11.1" customHeight="1" x14ac:dyDescent="0.15">
      <c r="B259" s="12" t="s">
        <v>1186</v>
      </c>
      <c r="C259" s="104">
        <v>342168350.45999902</v>
      </c>
      <c r="D259" s="104"/>
      <c r="E259" s="104"/>
      <c r="F259" s="104"/>
      <c r="G259" s="104"/>
      <c r="H259" s="104"/>
      <c r="I259" s="104"/>
      <c r="J259" s="104"/>
      <c r="K259" s="104"/>
      <c r="L259" s="104"/>
      <c r="M259" s="104"/>
      <c r="N259" s="104"/>
      <c r="O259" s="94">
        <v>0.150342827102321</v>
      </c>
      <c r="P259" s="94"/>
      <c r="Q259" s="94"/>
      <c r="R259" s="94"/>
      <c r="S259" s="94"/>
      <c r="T259" s="94"/>
      <c r="U259" s="94"/>
      <c r="V259" s="94"/>
      <c r="W259" s="94"/>
      <c r="X259" s="94"/>
      <c r="Y259" s="94"/>
      <c r="Z259" s="93">
        <v>2784</v>
      </c>
      <c r="AA259" s="93"/>
      <c r="AB259" s="93"/>
      <c r="AC259" s="93"/>
      <c r="AD259" s="93"/>
      <c r="AE259" s="93"/>
      <c r="AF259" s="93"/>
      <c r="AG259" s="93"/>
      <c r="AH259" s="93"/>
      <c r="AI259" s="93"/>
      <c r="AJ259" s="94">
        <v>8.6972820993439601E-2</v>
      </c>
      <c r="AK259" s="94"/>
      <c r="AL259" s="94"/>
      <c r="AM259" s="94"/>
      <c r="AN259" s="94"/>
      <c r="AO259" s="94"/>
      <c r="AP259" s="94"/>
      <c r="AQ259" s="94"/>
      <c r="AR259" s="94"/>
      <c r="AS259" s="94"/>
    </row>
    <row r="260" spans="2:47" s="1" customFormat="1" ht="11.1" customHeight="1" x14ac:dyDescent="0.15">
      <c r="B260" s="12" t="s">
        <v>1187</v>
      </c>
      <c r="C260" s="104">
        <v>243496990.02000001</v>
      </c>
      <c r="D260" s="104"/>
      <c r="E260" s="104"/>
      <c r="F260" s="104"/>
      <c r="G260" s="104"/>
      <c r="H260" s="104"/>
      <c r="I260" s="104"/>
      <c r="J260" s="104"/>
      <c r="K260" s="104"/>
      <c r="L260" s="104"/>
      <c r="M260" s="104"/>
      <c r="N260" s="104"/>
      <c r="O260" s="94">
        <v>0.106988346003649</v>
      </c>
      <c r="P260" s="94"/>
      <c r="Q260" s="94"/>
      <c r="R260" s="94"/>
      <c r="S260" s="94"/>
      <c r="T260" s="94"/>
      <c r="U260" s="94"/>
      <c r="V260" s="94"/>
      <c r="W260" s="94"/>
      <c r="X260" s="94"/>
      <c r="Y260" s="94"/>
      <c r="Z260" s="93">
        <v>1641</v>
      </c>
      <c r="AA260" s="93"/>
      <c r="AB260" s="93"/>
      <c r="AC260" s="93"/>
      <c r="AD260" s="93"/>
      <c r="AE260" s="93"/>
      <c r="AF260" s="93"/>
      <c r="AG260" s="93"/>
      <c r="AH260" s="93"/>
      <c r="AI260" s="93"/>
      <c r="AJ260" s="94">
        <v>5.1265229615745103E-2</v>
      </c>
      <c r="AK260" s="94"/>
      <c r="AL260" s="94"/>
      <c r="AM260" s="94"/>
      <c r="AN260" s="94"/>
      <c r="AO260" s="94"/>
      <c r="AP260" s="94"/>
      <c r="AQ260" s="94"/>
      <c r="AR260" s="94"/>
      <c r="AS260" s="94"/>
    </row>
    <row r="261" spans="2:47" s="1" customFormat="1" ht="11.1" customHeight="1" x14ac:dyDescent="0.15">
      <c r="B261" s="12" t="s">
        <v>1188</v>
      </c>
      <c r="C261" s="104">
        <v>80932785.530000001</v>
      </c>
      <c r="D261" s="104"/>
      <c r="E261" s="104"/>
      <c r="F261" s="104"/>
      <c r="G261" s="104"/>
      <c r="H261" s="104"/>
      <c r="I261" s="104"/>
      <c r="J261" s="104"/>
      <c r="K261" s="104"/>
      <c r="L261" s="104"/>
      <c r="M261" s="104"/>
      <c r="N261" s="104"/>
      <c r="O261" s="94">
        <v>3.5560459538376901E-2</v>
      </c>
      <c r="P261" s="94"/>
      <c r="Q261" s="94"/>
      <c r="R261" s="94"/>
      <c r="S261" s="94"/>
      <c r="T261" s="94"/>
      <c r="U261" s="94"/>
      <c r="V261" s="94"/>
      <c r="W261" s="94"/>
      <c r="X261" s="94"/>
      <c r="Y261" s="94"/>
      <c r="Z261" s="93">
        <v>509</v>
      </c>
      <c r="AA261" s="93"/>
      <c r="AB261" s="93"/>
      <c r="AC261" s="93"/>
      <c r="AD261" s="93"/>
      <c r="AE261" s="93"/>
      <c r="AF261" s="93"/>
      <c r="AG261" s="93"/>
      <c r="AH261" s="93"/>
      <c r="AI261" s="93"/>
      <c r="AJ261" s="94">
        <v>1.5901280849734498E-2</v>
      </c>
      <c r="AK261" s="94"/>
      <c r="AL261" s="94"/>
      <c r="AM261" s="94"/>
      <c r="AN261" s="94"/>
      <c r="AO261" s="94"/>
      <c r="AP261" s="94"/>
      <c r="AQ261" s="94"/>
      <c r="AR261" s="94"/>
      <c r="AS261" s="94"/>
    </row>
    <row r="262" spans="2:47" s="1" customFormat="1" ht="11.1" customHeight="1" x14ac:dyDescent="0.15">
      <c r="B262" s="12" t="s">
        <v>1189</v>
      </c>
      <c r="C262" s="104">
        <v>6062215.7400000002</v>
      </c>
      <c r="D262" s="104"/>
      <c r="E262" s="104"/>
      <c r="F262" s="104"/>
      <c r="G262" s="104"/>
      <c r="H262" s="104"/>
      <c r="I262" s="104"/>
      <c r="J262" s="104"/>
      <c r="K262" s="104"/>
      <c r="L262" s="104"/>
      <c r="M262" s="104"/>
      <c r="N262" s="104"/>
      <c r="O262" s="94">
        <v>2.6636322489514801E-3</v>
      </c>
      <c r="P262" s="94"/>
      <c r="Q262" s="94"/>
      <c r="R262" s="94"/>
      <c r="S262" s="94"/>
      <c r="T262" s="94"/>
      <c r="U262" s="94"/>
      <c r="V262" s="94"/>
      <c r="W262" s="94"/>
      <c r="X262" s="94"/>
      <c r="Y262" s="94"/>
      <c r="Z262" s="93">
        <v>51</v>
      </c>
      <c r="AA262" s="93"/>
      <c r="AB262" s="93"/>
      <c r="AC262" s="93"/>
      <c r="AD262" s="93"/>
      <c r="AE262" s="93"/>
      <c r="AF262" s="93"/>
      <c r="AG262" s="93"/>
      <c r="AH262" s="93"/>
      <c r="AI262" s="93"/>
      <c r="AJ262" s="94">
        <v>1.59325210871603E-3</v>
      </c>
      <c r="AK262" s="94"/>
      <c r="AL262" s="94"/>
      <c r="AM262" s="94"/>
      <c r="AN262" s="94"/>
      <c r="AO262" s="94"/>
      <c r="AP262" s="94"/>
      <c r="AQ262" s="94"/>
      <c r="AR262" s="94"/>
      <c r="AS262" s="94"/>
    </row>
    <row r="263" spans="2:47" s="1" customFormat="1" ht="11.1" customHeight="1" x14ac:dyDescent="0.15">
      <c r="B263" s="12" t="s">
        <v>1190</v>
      </c>
      <c r="C263" s="104">
        <v>2534803.0699999998</v>
      </c>
      <c r="D263" s="104"/>
      <c r="E263" s="104"/>
      <c r="F263" s="104"/>
      <c r="G263" s="104"/>
      <c r="H263" s="104"/>
      <c r="I263" s="104"/>
      <c r="J263" s="104"/>
      <c r="K263" s="104"/>
      <c r="L263" s="104"/>
      <c r="M263" s="104"/>
      <c r="N263" s="104"/>
      <c r="O263" s="94">
        <v>1.1137484199784001E-3</v>
      </c>
      <c r="P263" s="94"/>
      <c r="Q263" s="94"/>
      <c r="R263" s="94"/>
      <c r="S263" s="94"/>
      <c r="T263" s="94"/>
      <c r="U263" s="94"/>
      <c r="V263" s="94"/>
      <c r="W263" s="94"/>
      <c r="X263" s="94"/>
      <c r="Y263" s="94"/>
      <c r="Z263" s="93">
        <v>22</v>
      </c>
      <c r="AA263" s="93"/>
      <c r="AB263" s="93"/>
      <c r="AC263" s="93"/>
      <c r="AD263" s="93"/>
      <c r="AE263" s="93"/>
      <c r="AF263" s="93"/>
      <c r="AG263" s="93"/>
      <c r="AH263" s="93"/>
      <c r="AI263" s="93"/>
      <c r="AJ263" s="94">
        <v>6.8728522336769797E-4</v>
      </c>
      <c r="AK263" s="94"/>
      <c r="AL263" s="94"/>
      <c r="AM263" s="94"/>
      <c r="AN263" s="94"/>
      <c r="AO263" s="94"/>
      <c r="AP263" s="94"/>
      <c r="AQ263" s="94"/>
      <c r="AR263" s="94"/>
      <c r="AS263" s="94"/>
    </row>
    <row r="264" spans="2:47" s="1" customFormat="1" ht="11.1" customHeight="1" x14ac:dyDescent="0.15">
      <c r="B264" s="12" t="s">
        <v>1191</v>
      </c>
      <c r="C264" s="104">
        <v>7290672.3099999996</v>
      </c>
      <c r="D264" s="104"/>
      <c r="E264" s="104"/>
      <c r="F264" s="104"/>
      <c r="G264" s="104"/>
      <c r="H264" s="104"/>
      <c r="I264" s="104"/>
      <c r="J264" s="104"/>
      <c r="K264" s="104"/>
      <c r="L264" s="104"/>
      <c r="M264" s="104"/>
      <c r="N264" s="104"/>
      <c r="O264" s="94">
        <v>3.2033947180925598E-3</v>
      </c>
      <c r="P264" s="94"/>
      <c r="Q264" s="94"/>
      <c r="R264" s="94"/>
      <c r="S264" s="94"/>
      <c r="T264" s="94"/>
      <c r="U264" s="94"/>
      <c r="V264" s="94"/>
      <c r="W264" s="94"/>
      <c r="X264" s="94"/>
      <c r="Y264" s="94"/>
      <c r="Z264" s="93">
        <v>83</v>
      </c>
      <c r="AA264" s="93"/>
      <c r="AB264" s="93"/>
      <c r="AC264" s="93"/>
      <c r="AD264" s="93"/>
      <c r="AE264" s="93"/>
      <c r="AF264" s="93"/>
      <c r="AG264" s="93"/>
      <c r="AH264" s="93"/>
      <c r="AI264" s="93"/>
      <c r="AJ264" s="94">
        <v>2.5929397063417701E-3</v>
      </c>
      <c r="AK264" s="94"/>
      <c r="AL264" s="94"/>
      <c r="AM264" s="94"/>
      <c r="AN264" s="94"/>
      <c r="AO264" s="94"/>
      <c r="AP264" s="94"/>
      <c r="AQ264" s="94"/>
      <c r="AR264" s="94"/>
      <c r="AS264" s="94"/>
    </row>
    <row r="265" spans="2:47" s="1" customFormat="1" ht="12.75" customHeight="1" x14ac:dyDescent="0.15">
      <c r="B265" s="47"/>
      <c r="C265" s="105">
        <v>2275920687.77</v>
      </c>
      <c r="D265" s="105"/>
      <c r="E265" s="105"/>
      <c r="F265" s="105"/>
      <c r="G265" s="105"/>
      <c r="H265" s="105"/>
      <c r="I265" s="105"/>
      <c r="J265" s="105"/>
      <c r="K265" s="105"/>
      <c r="L265" s="105"/>
      <c r="M265" s="105"/>
      <c r="N265" s="105"/>
      <c r="O265" s="96">
        <v>1</v>
      </c>
      <c r="P265" s="96"/>
      <c r="Q265" s="96"/>
      <c r="R265" s="96"/>
      <c r="S265" s="96"/>
      <c r="T265" s="96"/>
      <c r="U265" s="96"/>
      <c r="V265" s="96"/>
      <c r="W265" s="96"/>
      <c r="X265" s="96"/>
      <c r="Y265" s="96"/>
      <c r="Z265" s="95">
        <v>32010</v>
      </c>
      <c r="AA265" s="95"/>
      <c r="AB265" s="95"/>
      <c r="AC265" s="95"/>
      <c r="AD265" s="95"/>
      <c r="AE265" s="95"/>
      <c r="AF265" s="95"/>
      <c r="AG265" s="95"/>
      <c r="AH265" s="95"/>
      <c r="AI265" s="95"/>
      <c r="AJ265" s="96">
        <v>1</v>
      </c>
      <c r="AK265" s="96"/>
      <c r="AL265" s="96"/>
      <c r="AM265" s="96"/>
      <c r="AN265" s="96"/>
      <c r="AO265" s="96"/>
      <c r="AP265" s="96"/>
      <c r="AQ265" s="96"/>
      <c r="AR265" s="96"/>
      <c r="AS265" s="96"/>
    </row>
    <row r="266" spans="2:47" s="1" customFormat="1" ht="9" customHeight="1" x14ac:dyDescent="0.15"/>
    <row r="267" spans="2:47" s="1" customFormat="1" ht="19.2" customHeight="1" x14ac:dyDescent="0.15">
      <c r="B267" s="83" t="s">
        <v>1225</v>
      </c>
      <c r="C267" s="83"/>
      <c r="D267" s="83"/>
      <c r="E267" s="83"/>
      <c r="F267" s="83"/>
      <c r="G267" s="83"/>
      <c r="H267" s="83"/>
      <c r="I267" s="83"/>
      <c r="J267" s="83"/>
      <c r="K267" s="83"/>
      <c r="L267" s="83"/>
      <c r="M267" s="83"/>
      <c r="N267" s="83"/>
      <c r="O267" s="83"/>
      <c r="P267" s="83"/>
      <c r="Q267" s="83"/>
      <c r="R267" s="83"/>
      <c r="S267" s="83"/>
      <c r="T267" s="83"/>
      <c r="U267" s="83"/>
      <c r="V267" s="83"/>
      <c r="W267" s="83"/>
      <c r="X267" s="83"/>
      <c r="Y267" s="83"/>
      <c r="Z267" s="83"/>
      <c r="AA267" s="83"/>
      <c r="AB267" s="83"/>
      <c r="AC267" s="83"/>
      <c r="AD267" s="83"/>
      <c r="AE267" s="83"/>
      <c r="AF267" s="83"/>
      <c r="AG267" s="83"/>
      <c r="AH267" s="83"/>
      <c r="AI267" s="83"/>
      <c r="AJ267" s="83"/>
      <c r="AK267" s="83"/>
      <c r="AL267" s="83"/>
      <c r="AM267" s="83"/>
      <c r="AN267" s="83"/>
      <c r="AO267" s="83"/>
      <c r="AP267" s="83"/>
      <c r="AQ267" s="83"/>
      <c r="AR267" s="83"/>
      <c r="AS267" s="83"/>
      <c r="AT267" s="83"/>
      <c r="AU267" s="83"/>
    </row>
    <row r="268" spans="2:47" s="1" customFormat="1" ht="7.95" customHeight="1" x14ac:dyDescent="0.15"/>
    <row r="269" spans="2:47" s="1" customFormat="1" ht="13.35" customHeight="1" x14ac:dyDescent="0.15">
      <c r="B269" s="100"/>
      <c r="C269" s="100"/>
      <c r="D269" s="77" t="s">
        <v>1099</v>
      </c>
      <c r="E269" s="77"/>
      <c r="F269" s="77"/>
      <c r="G269" s="77"/>
      <c r="H269" s="77"/>
      <c r="I269" s="77"/>
      <c r="J269" s="77"/>
      <c r="K269" s="77"/>
      <c r="L269" s="77"/>
      <c r="M269" s="77"/>
      <c r="N269" s="77"/>
      <c r="O269" s="77"/>
      <c r="P269" s="77" t="s">
        <v>1100</v>
      </c>
      <c r="Q269" s="77"/>
      <c r="R269" s="77"/>
      <c r="S269" s="77"/>
      <c r="T269" s="77"/>
      <c r="U269" s="77"/>
      <c r="V269" s="77"/>
      <c r="W269" s="77"/>
      <c r="X269" s="77"/>
      <c r="Y269" s="77"/>
      <c r="Z269" s="77"/>
      <c r="AA269" s="77" t="s">
        <v>1101</v>
      </c>
      <c r="AB269" s="77"/>
      <c r="AC269" s="77"/>
      <c r="AD269" s="77"/>
      <c r="AE269" s="77"/>
      <c r="AF269" s="77"/>
      <c r="AG269" s="77"/>
      <c r="AH269" s="77"/>
      <c r="AI269" s="77"/>
      <c r="AJ269" s="77"/>
      <c r="AK269" s="77" t="s">
        <v>1100</v>
      </c>
      <c r="AL269" s="77"/>
      <c r="AM269" s="77"/>
      <c r="AN269" s="77"/>
      <c r="AO269" s="77"/>
      <c r="AP269" s="77"/>
      <c r="AQ269" s="77"/>
      <c r="AR269" s="77"/>
      <c r="AS269" s="77"/>
      <c r="AT269" s="97"/>
      <c r="AU269" s="97"/>
    </row>
    <row r="270" spans="2:47" s="1" customFormat="1" ht="11.1" customHeight="1" x14ac:dyDescent="0.15">
      <c r="B270" s="91" t="s">
        <v>1192</v>
      </c>
      <c r="C270" s="91"/>
      <c r="D270" s="104">
        <v>21563156.289999999</v>
      </c>
      <c r="E270" s="104"/>
      <c r="F270" s="104"/>
      <c r="G270" s="104"/>
      <c r="H270" s="104"/>
      <c r="I270" s="104"/>
      <c r="J270" s="104"/>
      <c r="K270" s="104"/>
      <c r="L270" s="104"/>
      <c r="M270" s="104"/>
      <c r="N270" s="104"/>
      <c r="O270" s="104"/>
      <c r="P270" s="94">
        <v>9.4744761563409809E-3</v>
      </c>
      <c r="Q270" s="94"/>
      <c r="R270" s="94"/>
      <c r="S270" s="94"/>
      <c r="T270" s="94"/>
      <c r="U270" s="94"/>
      <c r="V270" s="94"/>
      <c r="W270" s="94"/>
      <c r="X270" s="94"/>
      <c r="Y270" s="94"/>
      <c r="Z270" s="94"/>
      <c r="AA270" s="93">
        <v>3263</v>
      </c>
      <c r="AB270" s="93"/>
      <c r="AC270" s="93"/>
      <c r="AD270" s="93"/>
      <c r="AE270" s="93"/>
      <c r="AF270" s="93"/>
      <c r="AG270" s="93"/>
      <c r="AH270" s="93"/>
      <c r="AI270" s="93"/>
      <c r="AJ270" s="93"/>
      <c r="AK270" s="94">
        <v>0.1019368947204</v>
      </c>
      <c r="AL270" s="94"/>
      <c r="AM270" s="94"/>
      <c r="AN270" s="94"/>
      <c r="AO270" s="94"/>
      <c r="AP270" s="94"/>
      <c r="AQ270" s="94"/>
      <c r="AR270" s="94"/>
      <c r="AS270" s="94"/>
      <c r="AT270" s="98">
        <v>1</v>
      </c>
      <c r="AU270" s="98"/>
    </row>
    <row r="271" spans="2:47" s="1" customFormat="1" ht="11.1" customHeight="1" x14ac:dyDescent="0.15">
      <c r="B271" s="91" t="s">
        <v>1193</v>
      </c>
      <c r="C271" s="91"/>
      <c r="D271" s="104">
        <v>70018962.719999999</v>
      </c>
      <c r="E271" s="104"/>
      <c r="F271" s="104"/>
      <c r="G271" s="104"/>
      <c r="H271" s="104"/>
      <c r="I271" s="104"/>
      <c r="J271" s="104"/>
      <c r="K271" s="104"/>
      <c r="L271" s="104"/>
      <c r="M271" s="104"/>
      <c r="N271" s="104"/>
      <c r="O271" s="104"/>
      <c r="P271" s="94">
        <v>3.0765115452510001E-2</v>
      </c>
      <c r="Q271" s="94"/>
      <c r="R271" s="94"/>
      <c r="S271" s="94"/>
      <c r="T271" s="94"/>
      <c r="U271" s="94"/>
      <c r="V271" s="94"/>
      <c r="W271" s="94"/>
      <c r="X271" s="94"/>
      <c r="Y271" s="94"/>
      <c r="Z271" s="94"/>
      <c r="AA271" s="93">
        <v>2792</v>
      </c>
      <c r="AB271" s="93"/>
      <c r="AC271" s="93"/>
      <c r="AD271" s="93"/>
      <c r="AE271" s="93"/>
      <c r="AF271" s="93"/>
      <c r="AG271" s="93"/>
      <c r="AH271" s="93"/>
      <c r="AI271" s="93"/>
      <c r="AJ271" s="93"/>
      <c r="AK271" s="94">
        <v>8.7222742892845997E-2</v>
      </c>
      <c r="AL271" s="94"/>
      <c r="AM271" s="94"/>
      <c r="AN271" s="94"/>
      <c r="AO271" s="94"/>
      <c r="AP271" s="94"/>
      <c r="AQ271" s="94"/>
      <c r="AR271" s="94"/>
      <c r="AS271" s="94"/>
      <c r="AT271" s="98">
        <v>2</v>
      </c>
      <c r="AU271" s="98"/>
    </row>
    <row r="272" spans="2:47" s="1" customFormat="1" ht="11.1" customHeight="1" x14ac:dyDescent="0.15">
      <c r="B272" s="91" t="s">
        <v>1194</v>
      </c>
      <c r="C272" s="91"/>
      <c r="D272" s="104">
        <v>157882761.06999999</v>
      </c>
      <c r="E272" s="104"/>
      <c r="F272" s="104"/>
      <c r="G272" s="104"/>
      <c r="H272" s="104"/>
      <c r="I272" s="104"/>
      <c r="J272" s="104"/>
      <c r="K272" s="104"/>
      <c r="L272" s="104"/>
      <c r="M272" s="104"/>
      <c r="N272" s="104"/>
      <c r="O272" s="104"/>
      <c r="P272" s="94">
        <v>6.9370941579118703E-2</v>
      </c>
      <c r="Q272" s="94"/>
      <c r="R272" s="94"/>
      <c r="S272" s="94"/>
      <c r="T272" s="94"/>
      <c r="U272" s="94"/>
      <c r="V272" s="94"/>
      <c r="W272" s="94"/>
      <c r="X272" s="94"/>
      <c r="Y272" s="94"/>
      <c r="Z272" s="94"/>
      <c r="AA272" s="93">
        <v>3210</v>
      </c>
      <c r="AB272" s="93"/>
      <c r="AC272" s="93"/>
      <c r="AD272" s="93"/>
      <c r="AE272" s="93"/>
      <c r="AF272" s="93"/>
      <c r="AG272" s="93"/>
      <c r="AH272" s="93"/>
      <c r="AI272" s="93"/>
      <c r="AJ272" s="93"/>
      <c r="AK272" s="94">
        <v>0.100281162136832</v>
      </c>
      <c r="AL272" s="94"/>
      <c r="AM272" s="94"/>
      <c r="AN272" s="94"/>
      <c r="AO272" s="94"/>
      <c r="AP272" s="94"/>
      <c r="AQ272" s="94"/>
      <c r="AR272" s="94"/>
      <c r="AS272" s="94"/>
      <c r="AT272" s="98">
        <v>3</v>
      </c>
      <c r="AU272" s="98"/>
    </row>
    <row r="273" spans="2:47" s="1" customFormat="1" ht="11.1" customHeight="1" x14ac:dyDescent="0.15">
      <c r="B273" s="91" t="s">
        <v>1195</v>
      </c>
      <c r="C273" s="91"/>
      <c r="D273" s="104">
        <v>224248531.46000001</v>
      </c>
      <c r="E273" s="104"/>
      <c r="F273" s="104"/>
      <c r="G273" s="104"/>
      <c r="H273" s="104"/>
      <c r="I273" s="104"/>
      <c r="J273" s="104"/>
      <c r="K273" s="104"/>
      <c r="L273" s="104"/>
      <c r="M273" s="104"/>
      <c r="N273" s="104"/>
      <c r="O273" s="104"/>
      <c r="P273" s="94">
        <v>9.8530907805809406E-2</v>
      </c>
      <c r="Q273" s="94"/>
      <c r="R273" s="94"/>
      <c r="S273" s="94"/>
      <c r="T273" s="94"/>
      <c r="U273" s="94"/>
      <c r="V273" s="94"/>
      <c r="W273" s="94"/>
      <c r="X273" s="94"/>
      <c r="Y273" s="94"/>
      <c r="Z273" s="94"/>
      <c r="AA273" s="93">
        <v>3419</v>
      </c>
      <c r="AB273" s="93"/>
      <c r="AC273" s="93"/>
      <c r="AD273" s="93"/>
      <c r="AE273" s="93"/>
      <c r="AF273" s="93"/>
      <c r="AG273" s="93"/>
      <c r="AH273" s="93"/>
      <c r="AI273" s="93"/>
      <c r="AJ273" s="93"/>
      <c r="AK273" s="94">
        <v>0.106810371758825</v>
      </c>
      <c r="AL273" s="94"/>
      <c r="AM273" s="94"/>
      <c r="AN273" s="94"/>
      <c r="AO273" s="94"/>
      <c r="AP273" s="94"/>
      <c r="AQ273" s="94"/>
      <c r="AR273" s="94"/>
      <c r="AS273" s="94"/>
      <c r="AT273" s="98">
        <v>4</v>
      </c>
      <c r="AU273" s="98"/>
    </row>
    <row r="274" spans="2:47" s="1" customFormat="1" ht="11.1" customHeight="1" x14ac:dyDescent="0.15">
      <c r="B274" s="91" t="s">
        <v>1196</v>
      </c>
      <c r="C274" s="91"/>
      <c r="D274" s="104">
        <v>377564103.01999998</v>
      </c>
      <c r="E274" s="104"/>
      <c r="F274" s="104"/>
      <c r="G274" s="104"/>
      <c r="H274" s="104"/>
      <c r="I274" s="104"/>
      <c r="J274" s="104"/>
      <c r="K274" s="104"/>
      <c r="L274" s="104"/>
      <c r="M274" s="104"/>
      <c r="N274" s="104"/>
      <c r="O274" s="104"/>
      <c r="P274" s="94">
        <v>0.16589510568136101</v>
      </c>
      <c r="Q274" s="94"/>
      <c r="R274" s="94"/>
      <c r="S274" s="94"/>
      <c r="T274" s="94"/>
      <c r="U274" s="94"/>
      <c r="V274" s="94"/>
      <c r="W274" s="94"/>
      <c r="X274" s="94"/>
      <c r="Y274" s="94"/>
      <c r="Z274" s="94"/>
      <c r="AA274" s="93">
        <v>3918</v>
      </c>
      <c r="AB274" s="93"/>
      <c r="AC274" s="93"/>
      <c r="AD274" s="93"/>
      <c r="AE274" s="93"/>
      <c r="AF274" s="93"/>
      <c r="AG274" s="93"/>
      <c r="AH274" s="93"/>
      <c r="AI274" s="93"/>
      <c r="AJ274" s="93"/>
      <c r="AK274" s="94">
        <v>0.122399250234302</v>
      </c>
      <c r="AL274" s="94"/>
      <c r="AM274" s="94"/>
      <c r="AN274" s="94"/>
      <c r="AO274" s="94"/>
      <c r="AP274" s="94"/>
      <c r="AQ274" s="94"/>
      <c r="AR274" s="94"/>
      <c r="AS274" s="94"/>
      <c r="AT274" s="98">
        <v>5</v>
      </c>
      <c r="AU274" s="98"/>
    </row>
    <row r="275" spans="2:47" s="1" customFormat="1" ht="11.1" customHeight="1" x14ac:dyDescent="0.15">
      <c r="B275" s="91" t="s">
        <v>1197</v>
      </c>
      <c r="C275" s="91"/>
      <c r="D275" s="104">
        <v>97642269.709999993</v>
      </c>
      <c r="E275" s="104"/>
      <c r="F275" s="104"/>
      <c r="G275" s="104"/>
      <c r="H275" s="104"/>
      <c r="I275" s="104"/>
      <c r="J275" s="104"/>
      <c r="K275" s="104"/>
      <c r="L275" s="104"/>
      <c r="M275" s="104"/>
      <c r="N275" s="104"/>
      <c r="O275" s="104"/>
      <c r="P275" s="94">
        <v>4.2902316515111998E-2</v>
      </c>
      <c r="Q275" s="94"/>
      <c r="R275" s="94"/>
      <c r="S275" s="94"/>
      <c r="T275" s="94"/>
      <c r="U275" s="94"/>
      <c r="V275" s="94"/>
      <c r="W275" s="94"/>
      <c r="X275" s="94"/>
      <c r="Y275" s="94"/>
      <c r="Z275" s="94"/>
      <c r="AA275" s="93">
        <v>1748</v>
      </c>
      <c r="AB275" s="93"/>
      <c r="AC275" s="93"/>
      <c r="AD275" s="93"/>
      <c r="AE275" s="93"/>
      <c r="AF275" s="93"/>
      <c r="AG275" s="93"/>
      <c r="AH275" s="93"/>
      <c r="AI275" s="93"/>
      <c r="AJ275" s="93"/>
      <c r="AK275" s="94">
        <v>5.4607935020306198E-2</v>
      </c>
      <c r="AL275" s="94"/>
      <c r="AM275" s="94"/>
      <c r="AN275" s="94"/>
      <c r="AO275" s="94"/>
      <c r="AP275" s="94"/>
      <c r="AQ275" s="94"/>
      <c r="AR275" s="94"/>
      <c r="AS275" s="94"/>
      <c r="AT275" s="98">
        <v>6</v>
      </c>
      <c r="AU275" s="98"/>
    </row>
    <row r="276" spans="2:47" s="1" customFormat="1" ht="11.1" customHeight="1" x14ac:dyDescent="0.15">
      <c r="B276" s="91" t="s">
        <v>1198</v>
      </c>
      <c r="C276" s="91"/>
      <c r="D276" s="104">
        <v>115192167.91</v>
      </c>
      <c r="E276" s="104"/>
      <c r="F276" s="104"/>
      <c r="G276" s="104"/>
      <c r="H276" s="104"/>
      <c r="I276" s="104"/>
      <c r="J276" s="104"/>
      <c r="K276" s="104"/>
      <c r="L276" s="104"/>
      <c r="M276" s="104"/>
      <c r="N276" s="104"/>
      <c r="O276" s="104"/>
      <c r="P276" s="94">
        <v>5.0613436807794898E-2</v>
      </c>
      <c r="Q276" s="94"/>
      <c r="R276" s="94"/>
      <c r="S276" s="94"/>
      <c r="T276" s="94"/>
      <c r="U276" s="94"/>
      <c r="V276" s="94"/>
      <c r="W276" s="94"/>
      <c r="X276" s="94"/>
      <c r="Y276" s="94"/>
      <c r="Z276" s="94"/>
      <c r="AA276" s="93">
        <v>1814</v>
      </c>
      <c r="AB276" s="93"/>
      <c r="AC276" s="93"/>
      <c r="AD276" s="93"/>
      <c r="AE276" s="93"/>
      <c r="AF276" s="93"/>
      <c r="AG276" s="93"/>
      <c r="AH276" s="93"/>
      <c r="AI276" s="93"/>
      <c r="AJ276" s="93"/>
      <c r="AK276" s="94">
        <v>5.6669790690409297E-2</v>
      </c>
      <c r="AL276" s="94"/>
      <c r="AM276" s="94"/>
      <c r="AN276" s="94"/>
      <c r="AO276" s="94"/>
      <c r="AP276" s="94"/>
      <c r="AQ276" s="94"/>
      <c r="AR276" s="94"/>
      <c r="AS276" s="94"/>
      <c r="AT276" s="98">
        <v>7</v>
      </c>
      <c r="AU276" s="98"/>
    </row>
    <row r="277" spans="2:47" s="1" customFormat="1" ht="11.1" customHeight="1" x14ac:dyDescent="0.15">
      <c r="B277" s="91" t="s">
        <v>1199</v>
      </c>
      <c r="C277" s="91"/>
      <c r="D277" s="104">
        <v>106299957.65000001</v>
      </c>
      <c r="E277" s="104"/>
      <c r="F277" s="104"/>
      <c r="G277" s="104"/>
      <c r="H277" s="104"/>
      <c r="I277" s="104"/>
      <c r="J277" s="104"/>
      <c r="K277" s="104"/>
      <c r="L277" s="104"/>
      <c r="M277" s="104"/>
      <c r="N277" s="104"/>
      <c r="O277" s="104"/>
      <c r="P277" s="94">
        <v>4.6706354145475602E-2</v>
      </c>
      <c r="Q277" s="94"/>
      <c r="R277" s="94"/>
      <c r="S277" s="94"/>
      <c r="T277" s="94"/>
      <c r="U277" s="94"/>
      <c r="V277" s="94"/>
      <c r="W277" s="94"/>
      <c r="X277" s="94"/>
      <c r="Y277" s="94"/>
      <c r="Z277" s="94"/>
      <c r="AA277" s="93">
        <v>1545</v>
      </c>
      <c r="AB277" s="93"/>
      <c r="AC277" s="93"/>
      <c r="AD277" s="93"/>
      <c r="AE277" s="93"/>
      <c r="AF277" s="93"/>
      <c r="AG277" s="93"/>
      <c r="AH277" s="93"/>
      <c r="AI277" s="93"/>
      <c r="AJ277" s="93"/>
      <c r="AK277" s="94">
        <v>4.8266166822867898E-2</v>
      </c>
      <c r="AL277" s="94"/>
      <c r="AM277" s="94"/>
      <c r="AN277" s="94"/>
      <c r="AO277" s="94"/>
      <c r="AP277" s="94"/>
      <c r="AQ277" s="94"/>
      <c r="AR277" s="94"/>
      <c r="AS277" s="94"/>
      <c r="AT277" s="98">
        <v>8</v>
      </c>
      <c r="AU277" s="98"/>
    </row>
    <row r="278" spans="2:47" s="1" customFormat="1" ht="11.1" customHeight="1" x14ac:dyDescent="0.15">
      <c r="B278" s="91" t="s">
        <v>1200</v>
      </c>
      <c r="C278" s="91"/>
      <c r="D278" s="104">
        <v>196202854.13999999</v>
      </c>
      <c r="E278" s="104"/>
      <c r="F278" s="104"/>
      <c r="G278" s="104"/>
      <c r="H278" s="104"/>
      <c r="I278" s="104"/>
      <c r="J278" s="104"/>
      <c r="K278" s="104"/>
      <c r="L278" s="104"/>
      <c r="M278" s="104"/>
      <c r="N278" s="104"/>
      <c r="O278" s="104"/>
      <c r="P278" s="94">
        <v>8.6208124560018806E-2</v>
      </c>
      <c r="Q278" s="94"/>
      <c r="R278" s="94"/>
      <c r="S278" s="94"/>
      <c r="T278" s="94"/>
      <c r="U278" s="94"/>
      <c r="V278" s="94"/>
      <c r="W278" s="94"/>
      <c r="X278" s="94"/>
      <c r="Y278" s="94"/>
      <c r="Z278" s="94"/>
      <c r="AA278" s="93">
        <v>2057</v>
      </c>
      <c r="AB278" s="93"/>
      <c r="AC278" s="93"/>
      <c r="AD278" s="93"/>
      <c r="AE278" s="93"/>
      <c r="AF278" s="93"/>
      <c r="AG278" s="93"/>
      <c r="AH278" s="93"/>
      <c r="AI278" s="93"/>
      <c r="AJ278" s="93"/>
      <c r="AK278" s="94">
        <v>6.4261168384879705E-2</v>
      </c>
      <c r="AL278" s="94"/>
      <c r="AM278" s="94"/>
      <c r="AN278" s="94"/>
      <c r="AO278" s="94"/>
      <c r="AP278" s="94"/>
      <c r="AQ278" s="94"/>
      <c r="AR278" s="94"/>
      <c r="AS278" s="94"/>
      <c r="AT278" s="98">
        <v>9</v>
      </c>
      <c r="AU278" s="98"/>
    </row>
    <row r="279" spans="2:47" s="1" customFormat="1" ht="11.1" customHeight="1" x14ac:dyDescent="0.15">
      <c r="B279" s="91" t="s">
        <v>1201</v>
      </c>
      <c r="C279" s="91"/>
      <c r="D279" s="104">
        <v>194385227.59999999</v>
      </c>
      <c r="E279" s="104"/>
      <c r="F279" s="104"/>
      <c r="G279" s="104"/>
      <c r="H279" s="104"/>
      <c r="I279" s="104"/>
      <c r="J279" s="104"/>
      <c r="K279" s="104"/>
      <c r="L279" s="104"/>
      <c r="M279" s="104"/>
      <c r="N279" s="104"/>
      <c r="O279" s="104"/>
      <c r="P279" s="94">
        <v>8.5409491044463007E-2</v>
      </c>
      <c r="Q279" s="94"/>
      <c r="R279" s="94"/>
      <c r="S279" s="94"/>
      <c r="T279" s="94"/>
      <c r="U279" s="94"/>
      <c r="V279" s="94"/>
      <c r="W279" s="94"/>
      <c r="X279" s="94"/>
      <c r="Y279" s="94"/>
      <c r="Z279" s="94"/>
      <c r="AA279" s="93">
        <v>1729</v>
      </c>
      <c r="AB279" s="93"/>
      <c r="AC279" s="93"/>
      <c r="AD279" s="93"/>
      <c r="AE279" s="93"/>
      <c r="AF279" s="93"/>
      <c r="AG279" s="93"/>
      <c r="AH279" s="93"/>
      <c r="AI279" s="93"/>
      <c r="AJ279" s="93"/>
      <c r="AK279" s="94">
        <v>5.4014370509215898E-2</v>
      </c>
      <c r="AL279" s="94"/>
      <c r="AM279" s="94"/>
      <c r="AN279" s="94"/>
      <c r="AO279" s="94"/>
      <c r="AP279" s="94"/>
      <c r="AQ279" s="94"/>
      <c r="AR279" s="94"/>
      <c r="AS279" s="94"/>
      <c r="AT279" s="98">
        <v>10</v>
      </c>
      <c r="AU279" s="98"/>
    </row>
    <row r="280" spans="2:47" s="1" customFormat="1" ht="11.1" customHeight="1" x14ac:dyDescent="0.15">
      <c r="B280" s="91" t="s">
        <v>1202</v>
      </c>
      <c r="C280" s="91"/>
      <c r="D280" s="104">
        <v>324050039.42000002</v>
      </c>
      <c r="E280" s="104"/>
      <c r="F280" s="104"/>
      <c r="G280" s="104"/>
      <c r="H280" s="104"/>
      <c r="I280" s="104"/>
      <c r="J280" s="104"/>
      <c r="K280" s="104"/>
      <c r="L280" s="104"/>
      <c r="M280" s="104"/>
      <c r="N280" s="104"/>
      <c r="O280" s="104"/>
      <c r="P280" s="94">
        <v>0.142381956085435</v>
      </c>
      <c r="Q280" s="94"/>
      <c r="R280" s="94"/>
      <c r="S280" s="94"/>
      <c r="T280" s="94"/>
      <c r="U280" s="94"/>
      <c r="V280" s="94"/>
      <c r="W280" s="94"/>
      <c r="X280" s="94"/>
      <c r="Y280" s="94"/>
      <c r="Z280" s="94"/>
      <c r="AA280" s="93">
        <v>3441</v>
      </c>
      <c r="AB280" s="93"/>
      <c r="AC280" s="93"/>
      <c r="AD280" s="93"/>
      <c r="AE280" s="93"/>
      <c r="AF280" s="93"/>
      <c r="AG280" s="93"/>
      <c r="AH280" s="93"/>
      <c r="AI280" s="93"/>
      <c r="AJ280" s="93"/>
      <c r="AK280" s="94">
        <v>0.107497656982193</v>
      </c>
      <c r="AL280" s="94"/>
      <c r="AM280" s="94"/>
      <c r="AN280" s="94"/>
      <c r="AO280" s="94"/>
      <c r="AP280" s="94"/>
      <c r="AQ280" s="94"/>
      <c r="AR280" s="94"/>
      <c r="AS280" s="94"/>
      <c r="AT280" s="98">
        <v>11</v>
      </c>
      <c r="AU280" s="98"/>
    </row>
    <row r="281" spans="2:47" s="1" customFormat="1" ht="11.1" customHeight="1" x14ac:dyDescent="0.15">
      <c r="B281" s="91" t="s">
        <v>1203</v>
      </c>
      <c r="C281" s="91"/>
      <c r="D281" s="104">
        <v>158617218.25</v>
      </c>
      <c r="E281" s="104"/>
      <c r="F281" s="104"/>
      <c r="G281" s="104"/>
      <c r="H281" s="104"/>
      <c r="I281" s="104"/>
      <c r="J281" s="104"/>
      <c r="K281" s="104"/>
      <c r="L281" s="104"/>
      <c r="M281" s="104"/>
      <c r="N281" s="104"/>
      <c r="O281" s="104"/>
      <c r="P281" s="94">
        <v>6.9693649300853602E-2</v>
      </c>
      <c r="Q281" s="94"/>
      <c r="R281" s="94"/>
      <c r="S281" s="94"/>
      <c r="T281" s="94"/>
      <c r="U281" s="94"/>
      <c r="V281" s="94"/>
      <c r="W281" s="94"/>
      <c r="X281" s="94"/>
      <c r="Y281" s="94"/>
      <c r="Z281" s="94"/>
      <c r="AA281" s="93">
        <v>1398</v>
      </c>
      <c r="AB281" s="93"/>
      <c r="AC281" s="93"/>
      <c r="AD281" s="93"/>
      <c r="AE281" s="93"/>
      <c r="AF281" s="93"/>
      <c r="AG281" s="93"/>
      <c r="AH281" s="93"/>
      <c r="AI281" s="93"/>
      <c r="AJ281" s="93"/>
      <c r="AK281" s="94">
        <v>4.3673851921274598E-2</v>
      </c>
      <c r="AL281" s="94"/>
      <c r="AM281" s="94"/>
      <c r="AN281" s="94"/>
      <c r="AO281" s="94"/>
      <c r="AP281" s="94"/>
      <c r="AQ281" s="94"/>
      <c r="AR281" s="94"/>
      <c r="AS281" s="94"/>
      <c r="AT281" s="98">
        <v>12</v>
      </c>
      <c r="AU281" s="98"/>
    </row>
    <row r="282" spans="2:47" s="1" customFormat="1" ht="11.1" customHeight="1" x14ac:dyDescent="0.15">
      <c r="B282" s="91" t="s">
        <v>1204</v>
      </c>
      <c r="C282" s="91"/>
      <c r="D282" s="104">
        <v>70224045.459999993</v>
      </c>
      <c r="E282" s="104"/>
      <c r="F282" s="104"/>
      <c r="G282" s="104"/>
      <c r="H282" s="104"/>
      <c r="I282" s="104"/>
      <c r="J282" s="104"/>
      <c r="K282" s="104"/>
      <c r="L282" s="104"/>
      <c r="M282" s="104"/>
      <c r="N282" s="104"/>
      <c r="O282" s="104"/>
      <c r="P282" s="94">
        <v>3.08552252446051E-2</v>
      </c>
      <c r="Q282" s="94"/>
      <c r="R282" s="94"/>
      <c r="S282" s="94"/>
      <c r="T282" s="94"/>
      <c r="U282" s="94"/>
      <c r="V282" s="94"/>
      <c r="W282" s="94"/>
      <c r="X282" s="94"/>
      <c r="Y282" s="94"/>
      <c r="Z282" s="94"/>
      <c r="AA282" s="93">
        <v>578</v>
      </c>
      <c r="AB282" s="93"/>
      <c r="AC282" s="93"/>
      <c r="AD282" s="93"/>
      <c r="AE282" s="93"/>
      <c r="AF282" s="93"/>
      <c r="AG282" s="93"/>
      <c r="AH282" s="93"/>
      <c r="AI282" s="93"/>
      <c r="AJ282" s="93"/>
      <c r="AK282" s="94">
        <v>1.8056857232115E-2</v>
      </c>
      <c r="AL282" s="94"/>
      <c r="AM282" s="94"/>
      <c r="AN282" s="94"/>
      <c r="AO282" s="94"/>
      <c r="AP282" s="94"/>
      <c r="AQ282" s="94"/>
      <c r="AR282" s="94"/>
      <c r="AS282" s="94"/>
      <c r="AT282" s="98">
        <v>13</v>
      </c>
      <c r="AU282" s="98"/>
    </row>
    <row r="283" spans="2:47" s="1" customFormat="1" ht="11.1" customHeight="1" x14ac:dyDescent="0.15">
      <c r="B283" s="91" t="s">
        <v>1205</v>
      </c>
      <c r="C283" s="91"/>
      <c r="D283" s="104">
        <v>162029393.06999999</v>
      </c>
      <c r="E283" s="104"/>
      <c r="F283" s="104"/>
      <c r="G283" s="104"/>
      <c r="H283" s="104"/>
      <c r="I283" s="104"/>
      <c r="J283" s="104"/>
      <c r="K283" s="104"/>
      <c r="L283" s="104"/>
      <c r="M283" s="104"/>
      <c r="N283" s="104"/>
      <c r="O283" s="104"/>
      <c r="P283" s="94">
        <v>7.1192899621102396E-2</v>
      </c>
      <c r="Q283" s="94"/>
      <c r="R283" s="94"/>
      <c r="S283" s="94"/>
      <c r="T283" s="94"/>
      <c r="U283" s="94"/>
      <c r="V283" s="94"/>
      <c r="W283" s="94"/>
      <c r="X283" s="94"/>
      <c r="Y283" s="94"/>
      <c r="Z283" s="94"/>
      <c r="AA283" s="93">
        <v>1098</v>
      </c>
      <c r="AB283" s="93"/>
      <c r="AC283" s="93"/>
      <c r="AD283" s="93"/>
      <c r="AE283" s="93"/>
      <c r="AF283" s="93"/>
      <c r="AG283" s="93"/>
      <c r="AH283" s="93"/>
      <c r="AI283" s="93"/>
      <c r="AJ283" s="93"/>
      <c r="AK283" s="94">
        <v>3.4301780693533297E-2</v>
      </c>
      <c r="AL283" s="94"/>
      <c r="AM283" s="94"/>
      <c r="AN283" s="94"/>
      <c r="AO283" s="94"/>
      <c r="AP283" s="94"/>
      <c r="AQ283" s="94"/>
      <c r="AR283" s="94"/>
      <c r="AS283" s="94"/>
      <c r="AT283" s="98">
        <v>14</v>
      </c>
      <c r="AU283" s="98"/>
    </row>
    <row r="284" spans="2:47" s="1" customFormat="1" ht="11.1" customHeight="1" x14ac:dyDescent="0.15">
      <c r="B284" s="100"/>
      <c r="C284" s="100"/>
      <c r="D284" s="105">
        <v>2275920687.77</v>
      </c>
      <c r="E284" s="105"/>
      <c r="F284" s="105"/>
      <c r="G284" s="105"/>
      <c r="H284" s="105"/>
      <c r="I284" s="105"/>
      <c r="J284" s="105"/>
      <c r="K284" s="105"/>
      <c r="L284" s="105"/>
      <c r="M284" s="105"/>
      <c r="N284" s="105"/>
      <c r="O284" s="105"/>
      <c r="P284" s="96">
        <v>1</v>
      </c>
      <c r="Q284" s="96"/>
      <c r="R284" s="96"/>
      <c r="S284" s="96"/>
      <c r="T284" s="96"/>
      <c r="U284" s="96"/>
      <c r="V284" s="96"/>
      <c r="W284" s="96"/>
      <c r="X284" s="96"/>
      <c r="Y284" s="96"/>
      <c r="Z284" s="96"/>
      <c r="AA284" s="95">
        <v>32010</v>
      </c>
      <c r="AB284" s="95"/>
      <c r="AC284" s="95"/>
      <c r="AD284" s="95"/>
      <c r="AE284" s="95"/>
      <c r="AF284" s="95"/>
      <c r="AG284" s="95"/>
      <c r="AH284" s="95"/>
      <c r="AI284" s="95"/>
      <c r="AJ284" s="95"/>
      <c r="AK284" s="96">
        <v>1</v>
      </c>
      <c r="AL284" s="96"/>
      <c r="AM284" s="96"/>
      <c r="AN284" s="96"/>
      <c r="AO284" s="96"/>
      <c r="AP284" s="96"/>
      <c r="AQ284" s="96"/>
      <c r="AR284" s="96"/>
      <c r="AS284" s="96"/>
      <c r="AT284" s="99"/>
      <c r="AU284" s="99"/>
    </row>
    <row r="285" spans="2:47" s="1" customFormat="1" ht="9" customHeight="1" x14ac:dyDescent="0.15"/>
    <row r="286" spans="2:47" s="1" customFormat="1" ht="19.2" customHeight="1" x14ac:dyDescent="0.15">
      <c r="B286" s="83" t="s">
        <v>1226</v>
      </c>
      <c r="C286" s="83"/>
      <c r="D286" s="83"/>
      <c r="E286" s="83"/>
      <c r="F286" s="83"/>
      <c r="G286" s="83"/>
      <c r="H286" s="83"/>
      <c r="I286" s="83"/>
      <c r="J286" s="83"/>
      <c r="K286" s="83"/>
      <c r="L286" s="83"/>
      <c r="M286" s="83"/>
      <c r="N286" s="83"/>
      <c r="O286" s="83"/>
      <c r="P286" s="83"/>
      <c r="Q286" s="83"/>
      <c r="R286" s="83"/>
      <c r="S286" s="83"/>
      <c r="T286" s="83"/>
      <c r="U286" s="83"/>
      <c r="V286" s="83"/>
      <c r="W286" s="83"/>
      <c r="X286" s="83"/>
      <c r="Y286" s="83"/>
      <c r="Z286" s="83"/>
      <c r="AA286" s="83"/>
      <c r="AB286" s="83"/>
      <c r="AC286" s="83"/>
      <c r="AD286" s="83"/>
      <c r="AE286" s="83"/>
      <c r="AF286" s="83"/>
      <c r="AG286" s="83"/>
      <c r="AH286" s="83"/>
      <c r="AI286" s="83"/>
      <c r="AJ286" s="83"/>
      <c r="AK286" s="83"/>
      <c r="AL286" s="83"/>
      <c r="AM286" s="83"/>
      <c r="AN286" s="83"/>
      <c r="AO286" s="83"/>
      <c r="AP286" s="83"/>
      <c r="AQ286" s="83"/>
      <c r="AR286" s="83"/>
      <c r="AS286" s="83"/>
      <c r="AT286" s="83"/>
      <c r="AU286" s="83"/>
    </row>
    <row r="287" spans="2:47" s="1" customFormat="1" ht="7.95" customHeight="1" x14ac:dyDescent="0.15"/>
    <row r="288" spans="2:47" s="1" customFormat="1" ht="10.65" customHeight="1" x14ac:dyDescent="0.15">
      <c r="B288" s="77" t="s">
        <v>1102</v>
      </c>
      <c r="C288" s="77"/>
      <c r="D288" s="77" t="s">
        <v>1099</v>
      </c>
      <c r="E288" s="77"/>
      <c r="F288" s="77"/>
      <c r="G288" s="77"/>
      <c r="H288" s="77"/>
      <c r="I288" s="77"/>
      <c r="J288" s="77"/>
      <c r="K288" s="77"/>
      <c r="L288" s="77"/>
      <c r="M288" s="77"/>
      <c r="N288" s="77"/>
      <c r="O288" s="77"/>
      <c r="P288" s="77" t="s">
        <v>1100</v>
      </c>
      <c r="Q288" s="77"/>
      <c r="R288" s="77"/>
      <c r="S288" s="77"/>
      <c r="T288" s="77"/>
      <c r="U288" s="77"/>
      <c r="V288" s="77"/>
      <c r="W288" s="77"/>
      <c r="X288" s="77"/>
      <c r="Y288" s="77"/>
      <c r="Z288" s="77"/>
      <c r="AA288" s="77" t="s">
        <v>1101</v>
      </c>
      <c r="AB288" s="77"/>
      <c r="AC288" s="77"/>
      <c r="AD288" s="77"/>
      <c r="AE288" s="77"/>
      <c r="AF288" s="77"/>
      <c r="AG288" s="77"/>
      <c r="AH288" s="77"/>
      <c r="AI288" s="77"/>
      <c r="AJ288" s="77"/>
      <c r="AK288" s="77" t="s">
        <v>1100</v>
      </c>
      <c r="AL288" s="77"/>
      <c r="AM288" s="77"/>
      <c r="AN288" s="77"/>
      <c r="AO288" s="77"/>
      <c r="AP288" s="77"/>
      <c r="AQ288" s="77"/>
      <c r="AR288" s="77"/>
      <c r="AS288" s="77"/>
      <c r="AT288" s="77"/>
    </row>
    <row r="289" spans="2:46" s="1" customFormat="1" ht="10.65" customHeight="1" x14ac:dyDescent="0.15">
      <c r="B289" s="91" t="s">
        <v>1206</v>
      </c>
      <c r="C289" s="91"/>
      <c r="D289" s="104">
        <v>43097601.060000002</v>
      </c>
      <c r="E289" s="104"/>
      <c r="F289" s="104"/>
      <c r="G289" s="104"/>
      <c r="H289" s="104"/>
      <c r="I289" s="104"/>
      <c r="J289" s="104"/>
      <c r="K289" s="104"/>
      <c r="L289" s="104"/>
      <c r="M289" s="104"/>
      <c r="N289" s="104"/>
      <c r="O289" s="104"/>
      <c r="P289" s="94">
        <v>1.8936336969733299E-2</v>
      </c>
      <c r="Q289" s="94"/>
      <c r="R289" s="94"/>
      <c r="S289" s="94"/>
      <c r="T289" s="94"/>
      <c r="U289" s="94"/>
      <c r="V289" s="94"/>
      <c r="W289" s="94"/>
      <c r="X289" s="94"/>
      <c r="Y289" s="94"/>
      <c r="Z289" s="94"/>
      <c r="AA289" s="93">
        <v>4003</v>
      </c>
      <c r="AB289" s="93"/>
      <c r="AC289" s="93"/>
      <c r="AD289" s="93"/>
      <c r="AE289" s="93"/>
      <c r="AF289" s="93"/>
      <c r="AG289" s="93"/>
      <c r="AH289" s="93"/>
      <c r="AI289" s="93"/>
      <c r="AJ289" s="93"/>
      <c r="AK289" s="94">
        <v>0.12505467041549501</v>
      </c>
      <c r="AL289" s="94"/>
      <c r="AM289" s="94"/>
      <c r="AN289" s="94"/>
      <c r="AO289" s="94"/>
      <c r="AP289" s="94"/>
      <c r="AQ289" s="94"/>
      <c r="AR289" s="94"/>
      <c r="AS289" s="94"/>
      <c r="AT289" s="94"/>
    </row>
    <row r="290" spans="2:46" s="1" customFormat="1" ht="10.65" customHeight="1" x14ac:dyDescent="0.15">
      <c r="B290" s="91" t="s">
        <v>1104</v>
      </c>
      <c r="C290" s="91"/>
      <c r="D290" s="104">
        <v>68931806.010000005</v>
      </c>
      <c r="E290" s="104"/>
      <c r="F290" s="104"/>
      <c r="G290" s="104"/>
      <c r="H290" s="104"/>
      <c r="I290" s="104"/>
      <c r="J290" s="104"/>
      <c r="K290" s="104"/>
      <c r="L290" s="104"/>
      <c r="M290" s="104"/>
      <c r="N290" s="104"/>
      <c r="O290" s="104"/>
      <c r="P290" s="94">
        <v>3.0287437686390101E-2</v>
      </c>
      <c r="Q290" s="94"/>
      <c r="R290" s="94"/>
      <c r="S290" s="94"/>
      <c r="T290" s="94"/>
      <c r="U290" s="94"/>
      <c r="V290" s="94"/>
      <c r="W290" s="94"/>
      <c r="X290" s="94"/>
      <c r="Y290" s="94"/>
      <c r="Z290" s="94"/>
      <c r="AA290" s="93">
        <v>2851</v>
      </c>
      <c r="AB290" s="93"/>
      <c r="AC290" s="93"/>
      <c r="AD290" s="93"/>
      <c r="AE290" s="93"/>
      <c r="AF290" s="93"/>
      <c r="AG290" s="93"/>
      <c r="AH290" s="93"/>
      <c r="AI290" s="93"/>
      <c r="AJ290" s="93"/>
      <c r="AK290" s="94">
        <v>8.9065916900968503E-2</v>
      </c>
      <c r="AL290" s="94"/>
      <c r="AM290" s="94"/>
      <c r="AN290" s="94"/>
      <c r="AO290" s="94"/>
      <c r="AP290" s="94"/>
      <c r="AQ290" s="94"/>
      <c r="AR290" s="94"/>
      <c r="AS290" s="94"/>
      <c r="AT290" s="94"/>
    </row>
    <row r="291" spans="2:46" s="1" customFormat="1" ht="10.65" customHeight="1" x14ac:dyDescent="0.15">
      <c r="B291" s="91" t="s">
        <v>1105</v>
      </c>
      <c r="C291" s="91"/>
      <c r="D291" s="104">
        <v>105315464.55</v>
      </c>
      <c r="E291" s="104"/>
      <c r="F291" s="104"/>
      <c r="G291" s="104"/>
      <c r="H291" s="104"/>
      <c r="I291" s="104"/>
      <c r="J291" s="104"/>
      <c r="K291" s="104"/>
      <c r="L291" s="104"/>
      <c r="M291" s="104"/>
      <c r="N291" s="104"/>
      <c r="O291" s="104"/>
      <c r="P291" s="94">
        <v>4.6273784985534999E-2</v>
      </c>
      <c r="Q291" s="94"/>
      <c r="R291" s="94"/>
      <c r="S291" s="94"/>
      <c r="T291" s="94"/>
      <c r="U291" s="94"/>
      <c r="V291" s="94"/>
      <c r="W291" s="94"/>
      <c r="X291" s="94"/>
      <c r="Y291" s="94"/>
      <c r="Z291" s="94"/>
      <c r="AA291" s="93">
        <v>2951</v>
      </c>
      <c r="AB291" s="93"/>
      <c r="AC291" s="93"/>
      <c r="AD291" s="93"/>
      <c r="AE291" s="93"/>
      <c r="AF291" s="93"/>
      <c r="AG291" s="93"/>
      <c r="AH291" s="93"/>
      <c r="AI291" s="93"/>
      <c r="AJ291" s="93"/>
      <c r="AK291" s="94">
        <v>9.2189940643548907E-2</v>
      </c>
      <c r="AL291" s="94"/>
      <c r="AM291" s="94"/>
      <c r="AN291" s="94"/>
      <c r="AO291" s="94"/>
      <c r="AP291" s="94"/>
      <c r="AQ291" s="94"/>
      <c r="AR291" s="94"/>
      <c r="AS291" s="94"/>
      <c r="AT291" s="94"/>
    </row>
    <row r="292" spans="2:46" s="1" customFormat="1" ht="10.65" customHeight="1" x14ac:dyDescent="0.15">
      <c r="B292" s="91" t="s">
        <v>1106</v>
      </c>
      <c r="C292" s="91"/>
      <c r="D292" s="104">
        <v>115980304.92</v>
      </c>
      <c r="E292" s="104"/>
      <c r="F292" s="104"/>
      <c r="G292" s="104"/>
      <c r="H292" s="104"/>
      <c r="I292" s="104"/>
      <c r="J292" s="104"/>
      <c r="K292" s="104"/>
      <c r="L292" s="104"/>
      <c r="M292" s="104"/>
      <c r="N292" s="104"/>
      <c r="O292" s="104"/>
      <c r="P292" s="94">
        <v>5.0959730514001503E-2</v>
      </c>
      <c r="Q292" s="94"/>
      <c r="R292" s="94"/>
      <c r="S292" s="94"/>
      <c r="T292" s="94"/>
      <c r="U292" s="94"/>
      <c r="V292" s="94"/>
      <c r="W292" s="94"/>
      <c r="X292" s="94"/>
      <c r="Y292" s="94"/>
      <c r="Z292" s="94"/>
      <c r="AA292" s="93">
        <v>2320</v>
      </c>
      <c r="AB292" s="93"/>
      <c r="AC292" s="93"/>
      <c r="AD292" s="93"/>
      <c r="AE292" s="93"/>
      <c r="AF292" s="93"/>
      <c r="AG292" s="93"/>
      <c r="AH292" s="93"/>
      <c r="AI292" s="93"/>
      <c r="AJ292" s="93"/>
      <c r="AK292" s="94">
        <v>7.2477350827866299E-2</v>
      </c>
      <c r="AL292" s="94"/>
      <c r="AM292" s="94"/>
      <c r="AN292" s="94"/>
      <c r="AO292" s="94"/>
      <c r="AP292" s="94"/>
      <c r="AQ292" s="94"/>
      <c r="AR292" s="94"/>
      <c r="AS292" s="94"/>
      <c r="AT292" s="94"/>
    </row>
    <row r="293" spans="2:46" s="1" customFormat="1" ht="10.65" customHeight="1" x14ac:dyDescent="0.15">
      <c r="B293" s="91" t="s">
        <v>1107</v>
      </c>
      <c r="C293" s="91"/>
      <c r="D293" s="104">
        <v>165047461.05000001</v>
      </c>
      <c r="E293" s="104"/>
      <c r="F293" s="104"/>
      <c r="G293" s="104"/>
      <c r="H293" s="104"/>
      <c r="I293" s="104"/>
      <c r="J293" s="104"/>
      <c r="K293" s="104"/>
      <c r="L293" s="104"/>
      <c r="M293" s="104"/>
      <c r="N293" s="104"/>
      <c r="O293" s="104"/>
      <c r="P293" s="94">
        <v>7.2518986244515096E-2</v>
      </c>
      <c r="Q293" s="94"/>
      <c r="R293" s="94"/>
      <c r="S293" s="94"/>
      <c r="T293" s="94"/>
      <c r="U293" s="94"/>
      <c r="V293" s="94"/>
      <c r="W293" s="94"/>
      <c r="X293" s="94"/>
      <c r="Y293" s="94"/>
      <c r="Z293" s="94"/>
      <c r="AA293" s="93">
        <v>2880</v>
      </c>
      <c r="AB293" s="93"/>
      <c r="AC293" s="93"/>
      <c r="AD293" s="93"/>
      <c r="AE293" s="93"/>
      <c r="AF293" s="93"/>
      <c r="AG293" s="93"/>
      <c r="AH293" s="93"/>
      <c r="AI293" s="93"/>
      <c r="AJ293" s="93"/>
      <c r="AK293" s="94">
        <v>8.9971883786316806E-2</v>
      </c>
      <c r="AL293" s="94"/>
      <c r="AM293" s="94"/>
      <c r="AN293" s="94"/>
      <c r="AO293" s="94"/>
      <c r="AP293" s="94"/>
      <c r="AQ293" s="94"/>
      <c r="AR293" s="94"/>
      <c r="AS293" s="94"/>
      <c r="AT293" s="94"/>
    </row>
    <row r="294" spans="2:46" s="1" customFormat="1" ht="10.65" customHeight="1" x14ac:dyDescent="0.15">
      <c r="B294" s="91" t="s">
        <v>1108</v>
      </c>
      <c r="C294" s="91"/>
      <c r="D294" s="104">
        <v>190928230.27000001</v>
      </c>
      <c r="E294" s="104"/>
      <c r="F294" s="104"/>
      <c r="G294" s="104"/>
      <c r="H294" s="104"/>
      <c r="I294" s="104"/>
      <c r="J294" s="104"/>
      <c r="K294" s="104"/>
      <c r="L294" s="104"/>
      <c r="M294" s="104"/>
      <c r="N294" s="104"/>
      <c r="O294" s="104"/>
      <c r="P294" s="94">
        <v>8.3890546492231294E-2</v>
      </c>
      <c r="Q294" s="94"/>
      <c r="R294" s="94"/>
      <c r="S294" s="94"/>
      <c r="T294" s="94"/>
      <c r="U294" s="94"/>
      <c r="V294" s="94"/>
      <c r="W294" s="94"/>
      <c r="X294" s="94"/>
      <c r="Y294" s="94"/>
      <c r="Z294" s="94"/>
      <c r="AA294" s="93">
        <v>2796</v>
      </c>
      <c r="AB294" s="93"/>
      <c r="AC294" s="93"/>
      <c r="AD294" s="93"/>
      <c r="AE294" s="93"/>
      <c r="AF294" s="93"/>
      <c r="AG294" s="93"/>
      <c r="AH294" s="93"/>
      <c r="AI294" s="93"/>
      <c r="AJ294" s="93"/>
      <c r="AK294" s="94">
        <v>8.7347703842549196E-2</v>
      </c>
      <c r="AL294" s="94"/>
      <c r="AM294" s="94"/>
      <c r="AN294" s="94"/>
      <c r="AO294" s="94"/>
      <c r="AP294" s="94"/>
      <c r="AQ294" s="94"/>
      <c r="AR294" s="94"/>
      <c r="AS294" s="94"/>
      <c r="AT294" s="94"/>
    </row>
    <row r="295" spans="2:46" s="1" customFormat="1" ht="10.65" customHeight="1" x14ac:dyDescent="0.15">
      <c r="B295" s="91" t="s">
        <v>1109</v>
      </c>
      <c r="C295" s="91"/>
      <c r="D295" s="104">
        <v>158017629.75999999</v>
      </c>
      <c r="E295" s="104"/>
      <c r="F295" s="104"/>
      <c r="G295" s="104"/>
      <c r="H295" s="104"/>
      <c r="I295" s="104"/>
      <c r="J295" s="104"/>
      <c r="K295" s="104"/>
      <c r="L295" s="104"/>
      <c r="M295" s="104"/>
      <c r="N295" s="104"/>
      <c r="O295" s="104"/>
      <c r="P295" s="94">
        <v>6.9430200537800593E-2</v>
      </c>
      <c r="Q295" s="94"/>
      <c r="R295" s="94"/>
      <c r="S295" s="94"/>
      <c r="T295" s="94"/>
      <c r="U295" s="94"/>
      <c r="V295" s="94"/>
      <c r="W295" s="94"/>
      <c r="X295" s="94"/>
      <c r="Y295" s="94"/>
      <c r="Z295" s="94"/>
      <c r="AA295" s="93">
        <v>2010</v>
      </c>
      <c r="AB295" s="93"/>
      <c r="AC295" s="93"/>
      <c r="AD295" s="93"/>
      <c r="AE295" s="93"/>
      <c r="AF295" s="93"/>
      <c r="AG295" s="93"/>
      <c r="AH295" s="93"/>
      <c r="AI295" s="93"/>
      <c r="AJ295" s="93"/>
      <c r="AK295" s="94">
        <v>6.2792877225866905E-2</v>
      </c>
      <c r="AL295" s="94"/>
      <c r="AM295" s="94"/>
      <c r="AN295" s="94"/>
      <c r="AO295" s="94"/>
      <c r="AP295" s="94"/>
      <c r="AQ295" s="94"/>
      <c r="AR295" s="94"/>
      <c r="AS295" s="94"/>
      <c r="AT295" s="94"/>
    </row>
    <row r="296" spans="2:46" s="1" customFormat="1" ht="10.65" customHeight="1" x14ac:dyDescent="0.15">
      <c r="B296" s="91" t="s">
        <v>1110</v>
      </c>
      <c r="C296" s="91"/>
      <c r="D296" s="104">
        <v>257949306.62000099</v>
      </c>
      <c r="E296" s="104"/>
      <c r="F296" s="104"/>
      <c r="G296" s="104"/>
      <c r="H296" s="104"/>
      <c r="I296" s="104"/>
      <c r="J296" s="104"/>
      <c r="K296" s="104"/>
      <c r="L296" s="104"/>
      <c r="M296" s="104"/>
      <c r="N296" s="104"/>
      <c r="O296" s="104"/>
      <c r="P296" s="94">
        <v>0.11333844277005301</v>
      </c>
      <c r="Q296" s="94"/>
      <c r="R296" s="94"/>
      <c r="S296" s="94"/>
      <c r="T296" s="94"/>
      <c r="U296" s="94"/>
      <c r="V296" s="94"/>
      <c r="W296" s="94"/>
      <c r="X296" s="94"/>
      <c r="Y296" s="94"/>
      <c r="Z296" s="94"/>
      <c r="AA296" s="93">
        <v>3018</v>
      </c>
      <c r="AB296" s="93"/>
      <c r="AC296" s="93"/>
      <c r="AD296" s="93"/>
      <c r="AE296" s="93"/>
      <c r="AF296" s="93"/>
      <c r="AG296" s="93"/>
      <c r="AH296" s="93"/>
      <c r="AI296" s="93"/>
      <c r="AJ296" s="93"/>
      <c r="AK296" s="94">
        <v>9.4283036551077795E-2</v>
      </c>
      <c r="AL296" s="94"/>
      <c r="AM296" s="94"/>
      <c r="AN296" s="94"/>
      <c r="AO296" s="94"/>
      <c r="AP296" s="94"/>
      <c r="AQ296" s="94"/>
      <c r="AR296" s="94"/>
      <c r="AS296" s="94"/>
      <c r="AT296" s="94"/>
    </row>
    <row r="297" spans="2:46" s="1" customFormat="1" ht="10.65" customHeight="1" x14ac:dyDescent="0.15">
      <c r="B297" s="91" t="s">
        <v>1111</v>
      </c>
      <c r="C297" s="91"/>
      <c r="D297" s="104">
        <v>255597044.69999999</v>
      </c>
      <c r="E297" s="104"/>
      <c r="F297" s="104"/>
      <c r="G297" s="104"/>
      <c r="H297" s="104"/>
      <c r="I297" s="104"/>
      <c r="J297" s="104"/>
      <c r="K297" s="104"/>
      <c r="L297" s="104"/>
      <c r="M297" s="104"/>
      <c r="N297" s="104"/>
      <c r="O297" s="104"/>
      <c r="P297" s="94">
        <v>0.112304899759244</v>
      </c>
      <c r="Q297" s="94"/>
      <c r="R297" s="94"/>
      <c r="S297" s="94"/>
      <c r="T297" s="94"/>
      <c r="U297" s="94"/>
      <c r="V297" s="94"/>
      <c r="W297" s="94"/>
      <c r="X297" s="94"/>
      <c r="Y297" s="94"/>
      <c r="Z297" s="94"/>
      <c r="AA297" s="93">
        <v>2598</v>
      </c>
      <c r="AB297" s="93"/>
      <c r="AC297" s="93"/>
      <c r="AD297" s="93"/>
      <c r="AE297" s="93"/>
      <c r="AF297" s="93"/>
      <c r="AG297" s="93"/>
      <c r="AH297" s="93"/>
      <c r="AI297" s="93"/>
      <c r="AJ297" s="93"/>
      <c r="AK297" s="94">
        <v>8.1162136832239898E-2</v>
      </c>
      <c r="AL297" s="94"/>
      <c r="AM297" s="94"/>
      <c r="AN297" s="94"/>
      <c r="AO297" s="94"/>
      <c r="AP297" s="94"/>
      <c r="AQ297" s="94"/>
      <c r="AR297" s="94"/>
      <c r="AS297" s="94"/>
      <c r="AT297" s="94"/>
    </row>
    <row r="298" spans="2:46" s="1" customFormat="1" ht="10.65" customHeight="1" x14ac:dyDescent="0.15">
      <c r="B298" s="91" t="s">
        <v>1112</v>
      </c>
      <c r="C298" s="91"/>
      <c r="D298" s="104">
        <v>175615324.71000001</v>
      </c>
      <c r="E298" s="104"/>
      <c r="F298" s="104"/>
      <c r="G298" s="104"/>
      <c r="H298" s="104"/>
      <c r="I298" s="104"/>
      <c r="J298" s="104"/>
      <c r="K298" s="104"/>
      <c r="L298" s="104"/>
      <c r="M298" s="104"/>
      <c r="N298" s="104"/>
      <c r="O298" s="104"/>
      <c r="P298" s="94">
        <v>7.7162321891837193E-2</v>
      </c>
      <c r="Q298" s="94"/>
      <c r="R298" s="94"/>
      <c r="S298" s="94"/>
      <c r="T298" s="94"/>
      <c r="U298" s="94"/>
      <c r="V298" s="94"/>
      <c r="W298" s="94"/>
      <c r="X298" s="94"/>
      <c r="Y298" s="94"/>
      <c r="Z298" s="94"/>
      <c r="AA298" s="93">
        <v>1665</v>
      </c>
      <c r="AB298" s="93"/>
      <c r="AC298" s="93"/>
      <c r="AD298" s="93"/>
      <c r="AE298" s="93"/>
      <c r="AF298" s="93"/>
      <c r="AG298" s="93"/>
      <c r="AH298" s="93"/>
      <c r="AI298" s="93"/>
      <c r="AJ298" s="93"/>
      <c r="AK298" s="94">
        <v>5.2014995313964398E-2</v>
      </c>
      <c r="AL298" s="94"/>
      <c r="AM298" s="94"/>
      <c r="AN298" s="94"/>
      <c r="AO298" s="94"/>
      <c r="AP298" s="94"/>
      <c r="AQ298" s="94"/>
      <c r="AR298" s="94"/>
      <c r="AS298" s="94"/>
      <c r="AT298" s="94"/>
    </row>
    <row r="299" spans="2:46" s="1" customFormat="1" ht="10.65" customHeight="1" x14ac:dyDescent="0.15">
      <c r="B299" s="91" t="s">
        <v>1113</v>
      </c>
      <c r="C299" s="91"/>
      <c r="D299" s="104">
        <v>277580057.26999998</v>
      </c>
      <c r="E299" s="104"/>
      <c r="F299" s="104"/>
      <c r="G299" s="104"/>
      <c r="H299" s="104"/>
      <c r="I299" s="104"/>
      <c r="J299" s="104"/>
      <c r="K299" s="104"/>
      <c r="L299" s="104"/>
      <c r="M299" s="104"/>
      <c r="N299" s="104"/>
      <c r="O299" s="104"/>
      <c r="P299" s="94">
        <v>0.12196385346889201</v>
      </c>
      <c r="Q299" s="94"/>
      <c r="R299" s="94"/>
      <c r="S299" s="94"/>
      <c r="T299" s="94"/>
      <c r="U299" s="94"/>
      <c r="V299" s="94"/>
      <c r="W299" s="94"/>
      <c r="X299" s="94"/>
      <c r="Y299" s="94"/>
      <c r="Z299" s="94"/>
      <c r="AA299" s="93">
        <v>2062</v>
      </c>
      <c r="AB299" s="93"/>
      <c r="AC299" s="93"/>
      <c r="AD299" s="93"/>
      <c r="AE299" s="93"/>
      <c r="AF299" s="93"/>
      <c r="AG299" s="93"/>
      <c r="AH299" s="93"/>
      <c r="AI299" s="93"/>
      <c r="AJ299" s="93"/>
      <c r="AK299" s="94">
        <v>6.4417369572008804E-2</v>
      </c>
      <c r="AL299" s="94"/>
      <c r="AM299" s="94"/>
      <c r="AN299" s="94"/>
      <c r="AO299" s="94"/>
      <c r="AP299" s="94"/>
      <c r="AQ299" s="94"/>
      <c r="AR299" s="94"/>
      <c r="AS299" s="94"/>
      <c r="AT299" s="94"/>
    </row>
    <row r="300" spans="2:46" s="1" customFormat="1" ht="10.65" customHeight="1" x14ac:dyDescent="0.15">
      <c r="B300" s="91" t="s">
        <v>1114</v>
      </c>
      <c r="C300" s="91"/>
      <c r="D300" s="104">
        <v>138547553.81</v>
      </c>
      <c r="E300" s="104"/>
      <c r="F300" s="104"/>
      <c r="G300" s="104"/>
      <c r="H300" s="104"/>
      <c r="I300" s="104"/>
      <c r="J300" s="104"/>
      <c r="K300" s="104"/>
      <c r="L300" s="104"/>
      <c r="M300" s="104"/>
      <c r="N300" s="104"/>
      <c r="O300" s="104"/>
      <c r="P300" s="94">
        <v>6.0875387509989297E-2</v>
      </c>
      <c r="Q300" s="94"/>
      <c r="R300" s="94"/>
      <c r="S300" s="94"/>
      <c r="T300" s="94"/>
      <c r="U300" s="94"/>
      <c r="V300" s="94"/>
      <c r="W300" s="94"/>
      <c r="X300" s="94"/>
      <c r="Y300" s="94"/>
      <c r="Z300" s="94"/>
      <c r="AA300" s="93">
        <v>960</v>
      </c>
      <c r="AB300" s="93"/>
      <c r="AC300" s="93"/>
      <c r="AD300" s="93"/>
      <c r="AE300" s="93"/>
      <c r="AF300" s="93"/>
      <c r="AG300" s="93"/>
      <c r="AH300" s="93"/>
      <c r="AI300" s="93"/>
      <c r="AJ300" s="93"/>
      <c r="AK300" s="94">
        <v>2.9990627928772301E-2</v>
      </c>
      <c r="AL300" s="94"/>
      <c r="AM300" s="94"/>
      <c r="AN300" s="94"/>
      <c r="AO300" s="94"/>
      <c r="AP300" s="94"/>
      <c r="AQ300" s="94"/>
      <c r="AR300" s="94"/>
      <c r="AS300" s="94"/>
      <c r="AT300" s="94"/>
    </row>
    <row r="301" spans="2:46" s="1" customFormat="1" ht="10.65" customHeight="1" x14ac:dyDescent="0.15">
      <c r="B301" s="91" t="s">
        <v>1115</v>
      </c>
      <c r="C301" s="91"/>
      <c r="D301" s="104">
        <v>186161868.99000001</v>
      </c>
      <c r="E301" s="104"/>
      <c r="F301" s="104"/>
      <c r="G301" s="104"/>
      <c r="H301" s="104"/>
      <c r="I301" s="104"/>
      <c r="J301" s="104"/>
      <c r="K301" s="104"/>
      <c r="L301" s="104"/>
      <c r="M301" s="104"/>
      <c r="N301" s="104"/>
      <c r="O301" s="104"/>
      <c r="P301" s="94">
        <v>8.1796290174068198E-2</v>
      </c>
      <c r="Q301" s="94"/>
      <c r="R301" s="94"/>
      <c r="S301" s="94"/>
      <c r="T301" s="94"/>
      <c r="U301" s="94"/>
      <c r="V301" s="94"/>
      <c r="W301" s="94"/>
      <c r="X301" s="94"/>
      <c r="Y301" s="94"/>
      <c r="Z301" s="94"/>
      <c r="AA301" s="93">
        <v>1095</v>
      </c>
      <c r="AB301" s="93"/>
      <c r="AC301" s="93"/>
      <c r="AD301" s="93"/>
      <c r="AE301" s="93"/>
      <c r="AF301" s="93"/>
      <c r="AG301" s="93"/>
      <c r="AH301" s="93"/>
      <c r="AI301" s="93"/>
      <c r="AJ301" s="93"/>
      <c r="AK301" s="94">
        <v>3.4208059981255902E-2</v>
      </c>
      <c r="AL301" s="94"/>
      <c r="AM301" s="94"/>
      <c r="AN301" s="94"/>
      <c r="AO301" s="94"/>
      <c r="AP301" s="94"/>
      <c r="AQ301" s="94"/>
      <c r="AR301" s="94"/>
      <c r="AS301" s="94"/>
      <c r="AT301" s="94"/>
    </row>
    <row r="302" spans="2:46" s="1" customFormat="1" ht="10.65" customHeight="1" x14ac:dyDescent="0.15">
      <c r="B302" s="91" t="s">
        <v>1116</v>
      </c>
      <c r="C302" s="91"/>
      <c r="D302" s="104">
        <v>101150591.63</v>
      </c>
      <c r="E302" s="104"/>
      <c r="F302" s="104"/>
      <c r="G302" s="104"/>
      <c r="H302" s="104"/>
      <c r="I302" s="104"/>
      <c r="J302" s="104"/>
      <c r="K302" s="104"/>
      <c r="L302" s="104"/>
      <c r="M302" s="104"/>
      <c r="N302" s="104"/>
      <c r="O302" s="104"/>
      <c r="P302" s="94">
        <v>4.4443812200287897E-2</v>
      </c>
      <c r="Q302" s="94"/>
      <c r="R302" s="94"/>
      <c r="S302" s="94"/>
      <c r="T302" s="94"/>
      <c r="U302" s="94"/>
      <c r="V302" s="94"/>
      <c r="W302" s="94"/>
      <c r="X302" s="94"/>
      <c r="Y302" s="94"/>
      <c r="Z302" s="94"/>
      <c r="AA302" s="93">
        <v>579</v>
      </c>
      <c r="AB302" s="93"/>
      <c r="AC302" s="93"/>
      <c r="AD302" s="93"/>
      <c r="AE302" s="93"/>
      <c r="AF302" s="93"/>
      <c r="AG302" s="93"/>
      <c r="AH302" s="93"/>
      <c r="AI302" s="93"/>
      <c r="AJ302" s="93"/>
      <c r="AK302" s="94">
        <v>1.80880974695408E-2</v>
      </c>
      <c r="AL302" s="94"/>
      <c r="AM302" s="94"/>
      <c r="AN302" s="94"/>
      <c r="AO302" s="94"/>
      <c r="AP302" s="94"/>
      <c r="AQ302" s="94"/>
      <c r="AR302" s="94"/>
      <c r="AS302" s="94"/>
      <c r="AT302" s="94"/>
    </row>
    <row r="303" spans="2:46" s="1" customFormat="1" ht="10.65" customHeight="1" x14ac:dyDescent="0.15">
      <c r="B303" s="91" t="s">
        <v>1117</v>
      </c>
      <c r="C303" s="91"/>
      <c r="D303" s="104">
        <v>19059098.059999999</v>
      </c>
      <c r="E303" s="104"/>
      <c r="F303" s="104"/>
      <c r="G303" s="104"/>
      <c r="H303" s="104"/>
      <c r="I303" s="104"/>
      <c r="J303" s="104"/>
      <c r="K303" s="104"/>
      <c r="L303" s="104"/>
      <c r="M303" s="104"/>
      <c r="N303" s="104"/>
      <c r="O303" s="104"/>
      <c r="P303" s="94">
        <v>8.3742364847847698E-3</v>
      </c>
      <c r="Q303" s="94"/>
      <c r="R303" s="94"/>
      <c r="S303" s="94"/>
      <c r="T303" s="94"/>
      <c r="U303" s="94"/>
      <c r="V303" s="94"/>
      <c r="W303" s="94"/>
      <c r="X303" s="94"/>
      <c r="Y303" s="94"/>
      <c r="Z303" s="94"/>
      <c r="AA303" s="93">
        <v>123</v>
      </c>
      <c r="AB303" s="93"/>
      <c r="AC303" s="93"/>
      <c r="AD303" s="93"/>
      <c r="AE303" s="93"/>
      <c r="AF303" s="93"/>
      <c r="AG303" s="93"/>
      <c r="AH303" s="93"/>
      <c r="AI303" s="93"/>
      <c r="AJ303" s="93"/>
      <c r="AK303" s="94">
        <v>3.8425492033739499E-3</v>
      </c>
      <c r="AL303" s="94"/>
      <c r="AM303" s="94"/>
      <c r="AN303" s="94"/>
      <c r="AO303" s="94"/>
      <c r="AP303" s="94"/>
      <c r="AQ303" s="94"/>
      <c r="AR303" s="94"/>
      <c r="AS303" s="94"/>
      <c r="AT303" s="94"/>
    </row>
    <row r="304" spans="2:46" s="1" customFormat="1" ht="10.65" customHeight="1" x14ac:dyDescent="0.15">
      <c r="B304" s="91" t="s">
        <v>1118</v>
      </c>
      <c r="C304" s="91"/>
      <c r="D304" s="104">
        <v>11924974.08</v>
      </c>
      <c r="E304" s="104"/>
      <c r="F304" s="104"/>
      <c r="G304" s="104"/>
      <c r="H304" s="104"/>
      <c r="I304" s="104"/>
      <c r="J304" s="104"/>
      <c r="K304" s="104"/>
      <c r="L304" s="104"/>
      <c r="M304" s="104"/>
      <c r="N304" s="104"/>
      <c r="O304" s="104"/>
      <c r="P304" s="94">
        <v>5.2396263824484798E-3</v>
      </c>
      <c r="Q304" s="94"/>
      <c r="R304" s="94"/>
      <c r="S304" s="94"/>
      <c r="T304" s="94"/>
      <c r="U304" s="94"/>
      <c r="V304" s="94"/>
      <c r="W304" s="94"/>
      <c r="X304" s="94"/>
      <c r="Y304" s="94"/>
      <c r="Z304" s="94"/>
      <c r="AA304" s="93">
        <v>77</v>
      </c>
      <c r="AB304" s="93"/>
      <c r="AC304" s="93"/>
      <c r="AD304" s="93"/>
      <c r="AE304" s="93"/>
      <c r="AF304" s="93"/>
      <c r="AG304" s="93"/>
      <c r="AH304" s="93"/>
      <c r="AI304" s="93"/>
      <c r="AJ304" s="93"/>
      <c r="AK304" s="94">
        <v>2.40549828178694E-3</v>
      </c>
      <c r="AL304" s="94"/>
      <c r="AM304" s="94"/>
      <c r="AN304" s="94"/>
      <c r="AO304" s="94"/>
      <c r="AP304" s="94"/>
      <c r="AQ304" s="94"/>
      <c r="AR304" s="94"/>
      <c r="AS304" s="94"/>
      <c r="AT304" s="94"/>
    </row>
    <row r="305" spans="2:47" s="1" customFormat="1" ht="10.65" customHeight="1" x14ac:dyDescent="0.15">
      <c r="B305" s="91" t="s">
        <v>1119</v>
      </c>
      <c r="C305" s="91"/>
      <c r="D305" s="104">
        <v>5016370.28</v>
      </c>
      <c r="E305" s="104"/>
      <c r="F305" s="104"/>
      <c r="G305" s="104"/>
      <c r="H305" s="104"/>
      <c r="I305" s="104"/>
      <c r="J305" s="104"/>
      <c r="K305" s="104"/>
      <c r="L305" s="104"/>
      <c r="M305" s="104"/>
      <c r="N305" s="104"/>
      <c r="O305" s="104"/>
      <c r="P305" s="94">
        <v>2.20410592818819E-3</v>
      </c>
      <c r="Q305" s="94"/>
      <c r="R305" s="94"/>
      <c r="S305" s="94"/>
      <c r="T305" s="94"/>
      <c r="U305" s="94"/>
      <c r="V305" s="94"/>
      <c r="W305" s="94"/>
      <c r="X305" s="94"/>
      <c r="Y305" s="94"/>
      <c r="Z305" s="94"/>
      <c r="AA305" s="93">
        <v>22</v>
      </c>
      <c r="AB305" s="93"/>
      <c r="AC305" s="93"/>
      <c r="AD305" s="93"/>
      <c r="AE305" s="93"/>
      <c r="AF305" s="93"/>
      <c r="AG305" s="93"/>
      <c r="AH305" s="93"/>
      <c r="AI305" s="93"/>
      <c r="AJ305" s="93"/>
      <c r="AK305" s="94">
        <v>6.8728522336769797E-4</v>
      </c>
      <c r="AL305" s="94"/>
      <c r="AM305" s="94"/>
      <c r="AN305" s="94"/>
      <c r="AO305" s="94"/>
      <c r="AP305" s="94"/>
      <c r="AQ305" s="94"/>
      <c r="AR305" s="94"/>
      <c r="AS305" s="94"/>
      <c r="AT305" s="94"/>
    </row>
    <row r="306" spans="2:47" s="1" customFormat="1" ht="9.6" customHeight="1" x14ac:dyDescent="0.15">
      <c r="B306" s="100"/>
      <c r="C306" s="100"/>
      <c r="D306" s="105">
        <v>2275920687.77</v>
      </c>
      <c r="E306" s="105"/>
      <c r="F306" s="105"/>
      <c r="G306" s="105"/>
      <c r="H306" s="105"/>
      <c r="I306" s="105"/>
      <c r="J306" s="105"/>
      <c r="K306" s="105"/>
      <c r="L306" s="105"/>
      <c r="M306" s="105"/>
      <c r="N306" s="105"/>
      <c r="O306" s="105"/>
      <c r="P306" s="96">
        <v>1</v>
      </c>
      <c r="Q306" s="96"/>
      <c r="R306" s="96"/>
      <c r="S306" s="96"/>
      <c r="T306" s="96"/>
      <c r="U306" s="96"/>
      <c r="V306" s="96"/>
      <c r="W306" s="96"/>
      <c r="X306" s="96"/>
      <c r="Y306" s="96"/>
      <c r="Z306" s="96"/>
      <c r="AA306" s="95">
        <v>32010</v>
      </c>
      <c r="AB306" s="95"/>
      <c r="AC306" s="95"/>
      <c r="AD306" s="95"/>
      <c r="AE306" s="95"/>
      <c r="AF306" s="95"/>
      <c r="AG306" s="95"/>
      <c r="AH306" s="95"/>
      <c r="AI306" s="95"/>
      <c r="AJ306" s="95"/>
      <c r="AK306" s="96">
        <v>1</v>
      </c>
      <c r="AL306" s="96"/>
      <c r="AM306" s="96"/>
      <c r="AN306" s="96"/>
      <c r="AO306" s="96"/>
      <c r="AP306" s="96"/>
      <c r="AQ306" s="96"/>
      <c r="AR306" s="96"/>
      <c r="AS306" s="96"/>
      <c r="AT306" s="96"/>
    </row>
    <row r="307" spans="2:47" s="1" customFormat="1" ht="9" customHeight="1" x14ac:dyDescent="0.15"/>
    <row r="308" spans="2:47" s="1" customFormat="1" ht="19.2" customHeight="1" x14ac:dyDescent="0.15">
      <c r="B308" s="83" t="s">
        <v>1227</v>
      </c>
      <c r="C308" s="83"/>
      <c r="D308" s="83"/>
      <c r="E308" s="83"/>
      <c r="F308" s="83"/>
      <c r="G308" s="83"/>
      <c r="H308" s="83"/>
      <c r="I308" s="83"/>
      <c r="J308" s="83"/>
      <c r="K308" s="83"/>
      <c r="L308" s="83"/>
      <c r="M308" s="83"/>
      <c r="N308" s="83"/>
      <c r="O308" s="83"/>
      <c r="P308" s="83"/>
      <c r="Q308" s="83"/>
      <c r="R308" s="83"/>
      <c r="S308" s="83"/>
      <c r="T308" s="83"/>
      <c r="U308" s="83"/>
      <c r="V308" s="83"/>
      <c r="W308" s="83"/>
      <c r="X308" s="83"/>
      <c r="Y308" s="83"/>
      <c r="Z308" s="83"/>
      <c r="AA308" s="83"/>
      <c r="AB308" s="83"/>
      <c r="AC308" s="83"/>
      <c r="AD308" s="83"/>
      <c r="AE308" s="83"/>
      <c r="AF308" s="83"/>
      <c r="AG308" s="83"/>
      <c r="AH308" s="83"/>
      <c r="AI308" s="83"/>
      <c r="AJ308" s="83"/>
      <c r="AK308" s="83"/>
      <c r="AL308" s="83"/>
      <c r="AM308" s="83"/>
      <c r="AN308" s="83"/>
      <c r="AO308" s="83"/>
      <c r="AP308" s="83"/>
      <c r="AQ308" s="83"/>
      <c r="AR308" s="83"/>
      <c r="AS308" s="83"/>
      <c r="AT308" s="83"/>
      <c r="AU308" s="83"/>
    </row>
    <row r="309" spans="2:47" s="1" customFormat="1" ht="7.95" customHeight="1" x14ac:dyDescent="0.15"/>
    <row r="310" spans="2:47" s="1" customFormat="1" ht="12.3" customHeight="1" x14ac:dyDescent="0.15">
      <c r="B310" s="77" t="s">
        <v>1102</v>
      </c>
      <c r="C310" s="77"/>
      <c r="D310" s="77"/>
      <c r="E310" s="77" t="s">
        <v>1099</v>
      </c>
      <c r="F310" s="77"/>
      <c r="G310" s="77"/>
      <c r="H310" s="77"/>
      <c r="I310" s="77"/>
      <c r="J310" s="77"/>
      <c r="K310" s="77"/>
      <c r="L310" s="77"/>
      <c r="M310" s="77"/>
      <c r="N310" s="77"/>
      <c r="O310" s="77"/>
      <c r="P310" s="77"/>
      <c r="Q310" s="77" t="s">
        <v>1100</v>
      </c>
      <c r="R310" s="77"/>
      <c r="S310" s="77"/>
      <c r="T310" s="77"/>
      <c r="U310" s="77"/>
      <c r="V310" s="77"/>
      <c r="W310" s="77"/>
      <c r="X310" s="77"/>
      <c r="Y310" s="77"/>
      <c r="Z310" s="77"/>
      <c r="AA310" s="77"/>
      <c r="AB310" s="77" t="s">
        <v>1101</v>
      </c>
      <c r="AC310" s="77"/>
      <c r="AD310" s="77"/>
      <c r="AE310" s="77"/>
      <c r="AF310" s="77"/>
      <c r="AG310" s="77"/>
      <c r="AH310" s="77"/>
      <c r="AI310" s="77"/>
      <c r="AJ310" s="77"/>
      <c r="AK310" s="77"/>
      <c r="AL310" s="77" t="s">
        <v>1100</v>
      </c>
      <c r="AM310" s="77"/>
      <c r="AN310" s="77"/>
      <c r="AO310" s="77"/>
      <c r="AP310" s="77"/>
      <c r="AQ310" s="77"/>
      <c r="AR310" s="77"/>
      <c r="AS310" s="77"/>
      <c r="AT310" s="77"/>
      <c r="AU310" s="77"/>
    </row>
    <row r="311" spans="2:47" s="1" customFormat="1" ht="10.65" customHeight="1" x14ac:dyDescent="0.15">
      <c r="B311" s="91" t="s">
        <v>1174</v>
      </c>
      <c r="C311" s="91"/>
      <c r="D311" s="91"/>
      <c r="E311" s="104">
        <v>2101339045.20999</v>
      </c>
      <c r="F311" s="104"/>
      <c r="G311" s="104"/>
      <c r="H311" s="104"/>
      <c r="I311" s="104"/>
      <c r="J311" s="104"/>
      <c r="K311" s="104"/>
      <c r="L311" s="104"/>
      <c r="M311" s="104"/>
      <c r="N311" s="104"/>
      <c r="O311" s="104"/>
      <c r="P311" s="104"/>
      <c r="Q311" s="94">
        <v>0.92329186008188202</v>
      </c>
      <c r="R311" s="94"/>
      <c r="S311" s="94"/>
      <c r="T311" s="94"/>
      <c r="U311" s="94"/>
      <c r="V311" s="94"/>
      <c r="W311" s="94"/>
      <c r="X311" s="94"/>
      <c r="Y311" s="94"/>
      <c r="Z311" s="94"/>
      <c r="AA311" s="94"/>
      <c r="AB311" s="93">
        <v>30199</v>
      </c>
      <c r="AC311" s="93"/>
      <c r="AD311" s="93"/>
      <c r="AE311" s="93"/>
      <c r="AF311" s="93"/>
      <c r="AG311" s="93"/>
      <c r="AH311" s="93"/>
      <c r="AI311" s="93"/>
      <c r="AJ311" s="93"/>
      <c r="AK311" s="93"/>
      <c r="AL311" s="94">
        <v>0.94342393002186797</v>
      </c>
      <c r="AM311" s="94"/>
      <c r="AN311" s="94"/>
      <c r="AO311" s="94"/>
      <c r="AP311" s="94"/>
      <c r="AQ311" s="94"/>
      <c r="AR311" s="94"/>
      <c r="AS311" s="94"/>
      <c r="AT311" s="94"/>
      <c r="AU311" s="94"/>
    </row>
    <row r="312" spans="2:47" s="1" customFormat="1" ht="10.65" customHeight="1" x14ac:dyDescent="0.15">
      <c r="B312" s="91" t="s">
        <v>1206</v>
      </c>
      <c r="C312" s="91"/>
      <c r="D312" s="91"/>
      <c r="E312" s="104">
        <v>75060011.719999999</v>
      </c>
      <c r="F312" s="104"/>
      <c r="G312" s="104"/>
      <c r="H312" s="104"/>
      <c r="I312" s="104"/>
      <c r="J312" s="104"/>
      <c r="K312" s="104"/>
      <c r="L312" s="104"/>
      <c r="M312" s="104"/>
      <c r="N312" s="104"/>
      <c r="O312" s="104"/>
      <c r="P312" s="104"/>
      <c r="Q312" s="94">
        <v>3.2980064781407602E-2</v>
      </c>
      <c r="R312" s="94"/>
      <c r="S312" s="94"/>
      <c r="T312" s="94"/>
      <c r="U312" s="94"/>
      <c r="V312" s="94"/>
      <c r="W312" s="94"/>
      <c r="X312" s="94"/>
      <c r="Y312" s="94"/>
      <c r="Z312" s="94"/>
      <c r="AA312" s="94"/>
      <c r="AB312" s="93">
        <v>831</v>
      </c>
      <c r="AC312" s="93"/>
      <c r="AD312" s="93"/>
      <c r="AE312" s="93"/>
      <c r="AF312" s="93"/>
      <c r="AG312" s="93"/>
      <c r="AH312" s="93"/>
      <c r="AI312" s="93"/>
      <c r="AJ312" s="93"/>
      <c r="AK312" s="93"/>
      <c r="AL312" s="94">
        <v>2.5960637300843501E-2</v>
      </c>
      <c r="AM312" s="94"/>
      <c r="AN312" s="94"/>
      <c r="AO312" s="94"/>
      <c r="AP312" s="94"/>
      <c r="AQ312" s="94"/>
      <c r="AR312" s="94"/>
      <c r="AS312" s="94"/>
      <c r="AT312" s="94"/>
      <c r="AU312" s="94"/>
    </row>
    <row r="313" spans="2:47" s="1" customFormat="1" ht="10.65" customHeight="1" x14ac:dyDescent="0.15">
      <c r="B313" s="91" t="s">
        <v>1104</v>
      </c>
      <c r="C313" s="91"/>
      <c r="D313" s="91"/>
      <c r="E313" s="104">
        <v>32036566.989999998</v>
      </c>
      <c r="F313" s="104"/>
      <c r="G313" s="104"/>
      <c r="H313" s="104"/>
      <c r="I313" s="104"/>
      <c r="J313" s="104"/>
      <c r="K313" s="104"/>
      <c r="L313" s="104"/>
      <c r="M313" s="104"/>
      <c r="N313" s="104"/>
      <c r="O313" s="104"/>
      <c r="P313" s="104"/>
      <c r="Q313" s="94">
        <v>1.4076310814411699E-2</v>
      </c>
      <c r="R313" s="94"/>
      <c r="S313" s="94"/>
      <c r="T313" s="94"/>
      <c r="U313" s="94"/>
      <c r="V313" s="94"/>
      <c r="W313" s="94"/>
      <c r="X313" s="94"/>
      <c r="Y313" s="94"/>
      <c r="Z313" s="94"/>
      <c r="AA313" s="94"/>
      <c r="AB313" s="93">
        <v>365</v>
      </c>
      <c r="AC313" s="93"/>
      <c r="AD313" s="93"/>
      <c r="AE313" s="93"/>
      <c r="AF313" s="93"/>
      <c r="AG313" s="93"/>
      <c r="AH313" s="93"/>
      <c r="AI313" s="93"/>
      <c r="AJ313" s="93"/>
      <c r="AK313" s="93"/>
      <c r="AL313" s="94">
        <v>1.14026866604186E-2</v>
      </c>
      <c r="AM313" s="94"/>
      <c r="AN313" s="94"/>
      <c r="AO313" s="94"/>
      <c r="AP313" s="94"/>
      <c r="AQ313" s="94"/>
      <c r="AR313" s="94"/>
      <c r="AS313" s="94"/>
      <c r="AT313" s="94"/>
      <c r="AU313" s="94"/>
    </row>
    <row r="314" spans="2:47" s="1" customFormat="1" ht="10.65" customHeight="1" x14ac:dyDescent="0.15">
      <c r="B314" s="91" t="s">
        <v>1105</v>
      </c>
      <c r="C314" s="91"/>
      <c r="D314" s="91"/>
      <c r="E314" s="104">
        <v>25309099.52</v>
      </c>
      <c r="F314" s="104"/>
      <c r="G314" s="104"/>
      <c r="H314" s="104"/>
      <c r="I314" s="104"/>
      <c r="J314" s="104"/>
      <c r="K314" s="104"/>
      <c r="L314" s="104"/>
      <c r="M314" s="104"/>
      <c r="N314" s="104"/>
      <c r="O314" s="104"/>
      <c r="P314" s="104"/>
      <c r="Q314" s="94">
        <v>1.11203785158254E-2</v>
      </c>
      <c r="R314" s="94"/>
      <c r="S314" s="94"/>
      <c r="T314" s="94"/>
      <c r="U314" s="94"/>
      <c r="V314" s="94"/>
      <c r="W314" s="94"/>
      <c r="X314" s="94"/>
      <c r="Y314" s="94"/>
      <c r="Z314" s="94"/>
      <c r="AA314" s="94"/>
      <c r="AB314" s="93">
        <v>230</v>
      </c>
      <c r="AC314" s="93"/>
      <c r="AD314" s="93"/>
      <c r="AE314" s="93"/>
      <c r="AF314" s="93"/>
      <c r="AG314" s="93"/>
      <c r="AH314" s="93"/>
      <c r="AI314" s="93"/>
      <c r="AJ314" s="93"/>
      <c r="AK314" s="93"/>
      <c r="AL314" s="94">
        <v>7.1852546079350203E-3</v>
      </c>
      <c r="AM314" s="94"/>
      <c r="AN314" s="94"/>
      <c r="AO314" s="94"/>
      <c r="AP314" s="94"/>
      <c r="AQ314" s="94"/>
      <c r="AR314" s="94"/>
      <c r="AS314" s="94"/>
      <c r="AT314" s="94"/>
      <c r="AU314" s="94"/>
    </row>
    <row r="315" spans="2:47" s="1" customFormat="1" ht="10.65" customHeight="1" x14ac:dyDescent="0.15">
      <c r="B315" s="91" t="s">
        <v>1106</v>
      </c>
      <c r="C315" s="91"/>
      <c r="D315" s="91"/>
      <c r="E315" s="104">
        <v>21420631.699999999</v>
      </c>
      <c r="F315" s="104"/>
      <c r="G315" s="104"/>
      <c r="H315" s="104"/>
      <c r="I315" s="104"/>
      <c r="J315" s="104"/>
      <c r="K315" s="104"/>
      <c r="L315" s="104"/>
      <c r="M315" s="104"/>
      <c r="N315" s="104"/>
      <c r="O315" s="104"/>
      <c r="P315" s="104"/>
      <c r="Q315" s="94">
        <v>9.4118533282407605E-3</v>
      </c>
      <c r="R315" s="94"/>
      <c r="S315" s="94"/>
      <c r="T315" s="94"/>
      <c r="U315" s="94"/>
      <c r="V315" s="94"/>
      <c r="W315" s="94"/>
      <c r="X315" s="94"/>
      <c r="Y315" s="94"/>
      <c r="Z315" s="94"/>
      <c r="AA315" s="94"/>
      <c r="AB315" s="93">
        <v>144</v>
      </c>
      <c r="AC315" s="93"/>
      <c r="AD315" s="93"/>
      <c r="AE315" s="93"/>
      <c r="AF315" s="93"/>
      <c r="AG315" s="93"/>
      <c r="AH315" s="93"/>
      <c r="AI315" s="93"/>
      <c r="AJ315" s="93"/>
      <c r="AK315" s="93"/>
      <c r="AL315" s="94">
        <v>4.4985941893158398E-3</v>
      </c>
      <c r="AM315" s="94"/>
      <c r="AN315" s="94"/>
      <c r="AO315" s="94"/>
      <c r="AP315" s="94"/>
      <c r="AQ315" s="94"/>
      <c r="AR315" s="94"/>
      <c r="AS315" s="94"/>
      <c r="AT315" s="94"/>
      <c r="AU315" s="94"/>
    </row>
    <row r="316" spans="2:47" s="1" customFormat="1" ht="10.65" customHeight="1" x14ac:dyDescent="0.15">
      <c r="B316" s="91" t="s">
        <v>1107</v>
      </c>
      <c r="C316" s="91"/>
      <c r="D316" s="91"/>
      <c r="E316" s="104">
        <v>16557013.289999999</v>
      </c>
      <c r="F316" s="104"/>
      <c r="G316" s="104"/>
      <c r="H316" s="104"/>
      <c r="I316" s="104"/>
      <c r="J316" s="104"/>
      <c r="K316" s="104"/>
      <c r="L316" s="104"/>
      <c r="M316" s="104"/>
      <c r="N316" s="104"/>
      <c r="O316" s="104"/>
      <c r="P316" s="104"/>
      <c r="Q316" s="94">
        <v>7.27486391725847E-3</v>
      </c>
      <c r="R316" s="94"/>
      <c r="S316" s="94"/>
      <c r="T316" s="94"/>
      <c r="U316" s="94"/>
      <c r="V316" s="94"/>
      <c r="W316" s="94"/>
      <c r="X316" s="94"/>
      <c r="Y316" s="94"/>
      <c r="Z316" s="94"/>
      <c r="AA316" s="94"/>
      <c r="AB316" s="93">
        <v>205</v>
      </c>
      <c r="AC316" s="93"/>
      <c r="AD316" s="93"/>
      <c r="AE316" s="93"/>
      <c r="AF316" s="93"/>
      <c r="AG316" s="93"/>
      <c r="AH316" s="93"/>
      <c r="AI316" s="93"/>
      <c r="AJ316" s="93"/>
      <c r="AK316" s="93"/>
      <c r="AL316" s="94">
        <v>6.4042486722899099E-3</v>
      </c>
      <c r="AM316" s="94"/>
      <c r="AN316" s="94"/>
      <c r="AO316" s="94"/>
      <c r="AP316" s="94"/>
      <c r="AQ316" s="94"/>
      <c r="AR316" s="94"/>
      <c r="AS316" s="94"/>
      <c r="AT316" s="94"/>
      <c r="AU316" s="94"/>
    </row>
    <row r="317" spans="2:47" s="1" customFormat="1" ht="10.65" customHeight="1" x14ac:dyDescent="0.15">
      <c r="B317" s="91" t="s">
        <v>1108</v>
      </c>
      <c r="C317" s="91"/>
      <c r="D317" s="91"/>
      <c r="E317" s="104">
        <v>3825442.23</v>
      </c>
      <c r="F317" s="104"/>
      <c r="G317" s="104"/>
      <c r="H317" s="104"/>
      <c r="I317" s="104"/>
      <c r="J317" s="104"/>
      <c r="K317" s="104"/>
      <c r="L317" s="104"/>
      <c r="M317" s="104"/>
      <c r="N317" s="104"/>
      <c r="O317" s="104"/>
      <c r="P317" s="104"/>
      <c r="Q317" s="94">
        <v>1.6808328385767601E-3</v>
      </c>
      <c r="R317" s="94"/>
      <c r="S317" s="94"/>
      <c r="T317" s="94"/>
      <c r="U317" s="94"/>
      <c r="V317" s="94"/>
      <c r="W317" s="94"/>
      <c r="X317" s="94"/>
      <c r="Y317" s="94"/>
      <c r="Z317" s="94"/>
      <c r="AA317" s="94"/>
      <c r="AB317" s="93">
        <v>33</v>
      </c>
      <c r="AC317" s="93"/>
      <c r="AD317" s="93"/>
      <c r="AE317" s="93"/>
      <c r="AF317" s="93"/>
      <c r="AG317" s="93"/>
      <c r="AH317" s="93"/>
      <c r="AI317" s="93"/>
      <c r="AJ317" s="93"/>
      <c r="AK317" s="93"/>
      <c r="AL317" s="94">
        <v>1.0309278350515501E-3</v>
      </c>
      <c r="AM317" s="94"/>
      <c r="AN317" s="94"/>
      <c r="AO317" s="94"/>
      <c r="AP317" s="94"/>
      <c r="AQ317" s="94"/>
      <c r="AR317" s="94"/>
      <c r="AS317" s="94"/>
      <c r="AT317" s="94"/>
      <c r="AU317" s="94"/>
    </row>
    <row r="318" spans="2:47" s="1" customFormat="1" ht="10.65" customHeight="1" x14ac:dyDescent="0.15">
      <c r="B318" s="91" t="s">
        <v>1109</v>
      </c>
      <c r="C318" s="91"/>
      <c r="D318" s="91"/>
      <c r="E318" s="104">
        <v>372877.11</v>
      </c>
      <c r="F318" s="104"/>
      <c r="G318" s="104"/>
      <c r="H318" s="104"/>
      <c r="I318" s="104"/>
      <c r="J318" s="104"/>
      <c r="K318" s="104"/>
      <c r="L318" s="104"/>
      <c r="M318" s="104"/>
      <c r="N318" s="104"/>
      <c r="O318" s="104"/>
      <c r="P318" s="104"/>
      <c r="Q318" s="94">
        <v>1.6383572239740701E-4</v>
      </c>
      <c r="R318" s="94"/>
      <c r="S318" s="94"/>
      <c r="T318" s="94"/>
      <c r="U318" s="94"/>
      <c r="V318" s="94"/>
      <c r="W318" s="94"/>
      <c r="X318" s="94"/>
      <c r="Y318" s="94"/>
      <c r="Z318" s="94"/>
      <c r="AA318" s="94"/>
      <c r="AB318" s="93">
        <v>3</v>
      </c>
      <c r="AC318" s="93"/>
      <c r="AD318" s="93"/>
      <c r="AE318" s="93"/>
      <c r="AF318" s="93"/>
      <c r="AG318" s="93"/>
      <c r="AH318" s="93"/>
      <c r="AI318" s="93"/>
      <c r="AJ318" s="93"/>
      <c r="AK318" s="93"/>
      <c r="AL318" s="94">
        <v>9.3720712277413297E-5</v>
      </c>
      <c r="AM318" s="94"/>
      <c r="AN318" s="94"/>
      <c r="AO318" s="94"/>
      <c r="AP318" s="94"/>
      <c r="AQ318" s="94"/>
      <c r="AR318" s="94"/>
      <c r="AS318" s="94"/>
      <c r="AT318" s="94"/>
      <c r="AU318" s="94"/>
    </row>
    <row r="319" spans="2:47" s="1" customFormat="1" ht="9.6" customHeight="1" x14ac:dyDescent="0.15">
      <c r="B319" s="100"/>
      <c r="C319" s="100"/>
      <c r="D319" s="100"/>
      <c r="E319" s="105">
        <v>2275920687.76999</v>
      </c>
      <c r="F319" s="105"/>
      <c r="G319" s="105"/>
      <c r="H319" s="105"/>
      <c r="I319" s="105"/>
      <c r="J319" s="105"/>
      <c r="K319" s="105"/>
      <c r="L319" s="105"/>
      <c r="M319" s="105"/>
      <c r="N319" s="105"/>
      <c r="O319" s="105"/>
      <c r="P319" s="105"/>
      <c r="Q319" s="96">
        <v>1</v>
      </c>
      <c r="R319" s="96"/>
      <c r="S319" s="96"/>
      <c r="T319" s="96"/>
      <c r="U319" s="96"/>
      <c r="V319" s="96"/>
      <c r="W319" s="96"/>
      <c r="X319" s="96"/>
      <c r="Y319" s="96"/>
      <c r="Z319" s="96"/>
      <c r="AA319" s="96"/>
      <c r="AB319" s="95">
        <v>32010</v>
      </c>
      <c r="AC319" s="95"/>
      <c r="AD319" s="95"/>
      <c r="AE319" s="95"/>
      <c r="AF319" s="95"/>
      <c r="AG319" s="95"/>
      <c r="AH319" s="95"/>
      <c r="AI319" s="95"/>
      <c r="AJ319" s="95"/>
      <c r="AK319" s="95"/>
      <c r="AL319" s="96">
        <v>1</v>
      </c>
      <c r="AM319" s="96"/>
      <c r="AN319" s="96"/>
      <c r="AO319" s="96"/>
      <c r="AP319" s="96"/>
      <c r="AQ319" s="96"/>
      <c r="AR319" s="96"/>
      <c r="AS319" s="96"/>
      <c r="AT319" s="96"/>
      <c r="AU319" s="96"/>
    </row>
    <row r="320" spans="2:47" s="1" customFormat="1" ht="11.7" customHeight="1" x14ac:dyDescent="0.15"/>
    <row r="321" spans="2:47" s="1" customFormat="1" ht="19.2" customHeight="1" x14ac:dyDescent="0.15">
      <c r="B321" s="83" t="s">
        <v>1228</v>
      </c>
      <c r="C321" s="83"/>
      <c r="D321" s="83"/>
      <c r="E321" s="83"/>
      <c r="F321" s="83"/>
      <c r="G321" s="83"/>
      <c r="H321" s="83"/>
      <c r="I321" s="83"/>
      <c r="J321" s="83"/>
      <c r="K321" s="83"/>
      <c r="L321" s="83"/>
      <c r="M321" s="83"/>
      <c r="N321" s="83"/>
      <c r="O321" s="83"/>
      <c r="P321" s="83"/>
      <c r="Q321" s="83"/>
      <c r="R321" s="83"/>
      <c r="S321" s="83"/>
      <c r="T321" s="83"/>
      <c r="U321" s="83"/>
      <c r="V321" s="83"/>
      <c r="W321" s="83"/>
      <c r="X321" s="83"/>
      <c r="Y321" s="83"/>
      <c r="Z321" s="83"/>
      <c r="AA321" s="83"/>
      <c r="AB321" s="83"/>
      <c r="AC321" s="83"/>
      <c r="AD321" s="83"/>
      <c r="AE321" s="83"/>
      <c r="AF321" s="83"/>
      <c r="AG321" s="83"/>
      <c r="AH321" s="83"/>
      <c r="AI321" s="83"/>
      <c r="AJ321" s="83"/>
      <c r="AK321" s="83"/>
      <c r="AL321" s="83"/>
      <c r="AM321" s="83"/>
      <c r="AN321" s="83"/>
      <c r="AO321" s="83"/>
      <c r="AP321" s="83"/>
      <c r="AQ321" s="83"/>
      <c r="AR321" s="83"/>
      <c r="AS321" s="83"/>
      <c r="AT321" s="83"/>
      <c r="AU321" s="83"/>
    </row>
    <row r="322" spans="2:47" s="1" customFormat="1" ht="9" customHeight="1" x14ac:dyDescent="0.15"/>
    <row r="323" spans="2:47" s="1" customFormat="1" ht="12.3" customHeight="1" x14ac:dyDescent="0.15">
      <c r="B323" s="77"/>
      <c r="C323" s="77"/>
      <c r="D323" s="77"/>
      <c r="E323" s="77" t="s">
        <v>1099</v>
      </c>
      <c r="F323" s="77"/>
      <c r="G323" s="77"/>
      <c r="H323" s="77"/>
      <c r="I323" s="77"/>
      <c r="J323" s="77"/>
      <c r="K323" s="77"/>
      <c r="L323" s="77"/>
      <c r="M323" s="77"/>
      <c r="N323" s="77"/>
      <c r="O323" s="77"/>
      <c r="P323" s="77"/>
      <c r="Q323" s="77" t="s">
        <v>1100</v>
      </c>
      <c r="R323" s="77"/>
      <c r="S323" s="77"/>
      <c r="T323" s="77"/>
      <c r="U323" s="77"/>
      <c r="V323" s="77"/>
      <c r="W323" s="77"/>
      <c r="X323" s="77"/>
      <c r="Y323" s="77"/>
      <c r="Z323" s="77"/>
      <c r="AA323" s="77"/>
      <c r="AB323" s="77" t="s">
        <v>1207</v>
      </c>
      <c r="AC323" s="77"/>
      <c r="AD323" s="77"/>
      <c r="AE323" s="77"/>
      <c r="AF323" s="77"/>
      <c r="AG323" s="77"/>
      <c r="AH323" s="77"/>
      <c r="AI323" s="77"/>
      <c r="AJ323" s="77"/>
      <c r="AK323" s="77"/>
      <c r="AL323" s="77" t="s">
        <v>1100</v>
      </c>
      <c r="AM323" s="77"/>
      <c r="AN323" s="77"/>
      <c r="AO323" s="77"/>
      <c r="AP323" s="77"/>
      <c r="AQ323" s="77"/>
      <c r="AR323" s="77"/>
      <c r="AS323" s="77"/>
      <c r="AT323" s="77"/>
      <c r="AU323" s="77"/>
    </row>
    <row r="324" spans="2:47" s="1" customFormat="1" ht="12.3" customHeight="1" x14ac:dyDescent="0.15">
      <c r="B324" s="91" t="s">
        <v>776</v>
      </c>
      <c r="C324" s="91"/>
      <c r="D324" s="91"/>
      <c r="E324" s="104">
        <v>6907257368.2499905</v>
      </c>
      <c r="F324" s="104"/>
      <c r="G324" s="104"/>
      <c r="H324" s="104"/>
      <c r="I324" s="104"/>
      <c r="J324" s="104"/>
      <c r="K324" s="104"/>
      <c r="L324" s="104"/>
      <c r="M324" s="104"/>
      <c r="N324" s="104"/>
      <c r="O324" s="104"/>
      <c r="P324" s="104"/>
      <c r="Q324" s="94">
        <v>0.83235931974573796</v>
      </c>
      <c r="R324" s="94"/>
      <c r="S324" s="94"/>
      <c r="T324" s="94"/>
      <c r="U324" s="94"/>
      <c r="V324" s="94"/>
      <c r="W324" s="94"/>
      <c r="X324" s="94"/>
      <c r="Y324" s="94"/>
      <c r="Z324" s="94"/>
      <c r="AA324" s="94"/>
      <c r="AB324" s="93">
        <v>16575</v>
      </c>
      <c r="AC324" s="93"/>
      <c r="AD324" s="93"/>
      <c r="AE324" s="93"/>
      <c r="AF324" s="93"/>
      <c r="AG324" s="93"/>
      <c r="AH324" s="93"/>
      <c r="AI324" s="93"/>
      <c r="AJ324" s="93"/>
      <c r="AK324" s="93"/>
      <c r="AL324" s="94">
        <v>0.81597991434057005</v>
      </c>
      <c r="AM324" s="94"/>
      <c r="AN324" s="94"/>
      <c r="AO324" s="94"/>
      <c r="AP324" s="94"/>
      <c r="AQ324" s="94"/>
      <c r="AR324" s="94"/>
      <c r="AS324" s="94"/>
      <c r="AT324" s="94"/>
      <c r="AU324" s="94"/>
    </row>
    <row r="325" spans="2:47" s="1" customFormat="1" ht="12.3" customHeight="1" x14ac:dyDescent="0.15">
      <c r="B325" s="91" t="s">
        <v>786</v>
      </c>
      <c r="C325" s="91"/>
      <c r="D325" s="91"/>
      <c r="E325" s="104">
        <v>1391150788.4100001</v>
      </c>
      <c r="F325" s="104"/>
      <c r="G325" s="104"/>
      <c r="H325" s="104"/>
      <c r="I325" s="104"/>
      <c r="J325" s="104"/>
      <c r="K325" s="104"/>
      <c r="L325" s="104"/>
      <c r="M325" s="104"/>
      <c r="N325" s="104"/>
      <c r="O325" s="104"/>
      <c r="P325" s="104"/>
      <c r="Q325" s="94">
        <v>0.16764068025426199</v>
      </c>
      <c r="R325" s="94"/>
      <c r="S325" s="94"/>
      <c r="T325" s="94"/>
      <c r="U325" s="94"/>
      <c r="V325" s="94"/>
      <c r="W325" s="94"/>
      <c r="X325" s="94"/>
      <c r="Y325" s="94"/>
      <c r="Z325" s="94"/>
      <c r="AA325" s="94"/>
      <c r="AB325" s="93">
        <v>3738</v>
      </c>
      <c r="AC325" s="93"/>
      <c r="AD325" s="93"/>
      <c r="AE325" s="93"/>
      <c r="AF325" s="93"/>
      <c r="AG325" s="93"/>
      <c r="AH325" s="93"/>
      <c r="AI325" s="93"/>
      <c r="AJ325" s="93"/>
      <c r="AK325" s="93"/>
      <c r="AL325" s="94">
        <v>0.18402008565943001</v>
      </c>
      <c r="AM325" s="94"/>
      <c r="AN325" s="94"/>
      <c r="AO325" s="94"/>
      <c r="AP325" s="94"/>
      <c r="AQ325" s="94"/>
      <c r="AR325" s="94"/>
      <c r="AS325" s="94"/>
      <c r="AT325" s="94"/>
      <c r="AU325" s="94"/>
    </row>
    <row r="326" spans="2:47" s="1" customFormat="1" ht="9.6" customHeight="1" x14ac:dyDescent="0.15">
      <c r="B326" s="100"/>
      <c r="C326" s="100"/>
      <c r="D326" s="100"/>
      <c r="E326" s="105">
        <v>8298408156.6599903</v>
      </c>
      <c r="F326" s="105"/>
      <c r="G326" s="105"/>
      <c r="H326" s="105"/>
      <c r="I326" s="105"/>
      <c r="J326" s="105"/>
      <c r="K326" s="105"/>
      <c r="L326" s="105"/>
      <c r="M326" s="105"/>
      <c r="N326" s="105"/>
      <c r="O326" s="105"/>
      <c r="P326" s="105"/>
      <c r="Q326" s="96">
        <v>1</v>
      </c>
      <c r="R326" s="96"/>
      <c r="S326" s="96"/>
      <c r="T326" s="96"/>
      <c r="U326" s="96"/>
      <c r="V326" s="96"/>
      <c r="W326" s="96"/>
      <c r="X326" s="96"/>
      <c r="Y326" s="96"/>
      <c r="Z326" s="96"/>
      <c r="AA326" s="96"/>
      <c r="AB326" s="95">
        <v>20313</v>
      </c>
      <c r="AC326" s="95"/>
      <c r="AD326" s="95"/>
      <c r="AE326" s="95"/>
      <c r="AF326" s="95"/>
      <c r="AG326" s="95"/>
      <c r="AH326" s="95"/>
      <c r="AI326" s="95"/>
      <c r="AJ326" s="95"/>
      <c r="AK326" s="95"/>
      <c r="AL326" s="96">
        <v>1</v>
      </c>
      <c r="AM326" s="96"/>
      <c r="AN326" s="96"/>
      <c r="AO326" s="96"/>
      <c r="AP326" s="96"/>
      <c r="AQ326" s="96"/>
      <c r="AR326" s="96"/>
      <c r="AS326" s="96"/>
      <c r="AT326" s="96"/>
      <c r="AU326" s="96"/>
    </row>
    <row r="327" spans="2:47" s="1" customFormat="1" ht="9" customHeight="1" x14ac:dyDescent="0.15"/>
    <row r="328" spans="2:47" s="1" customFormat="1" ht="19.2" customHeight="1" x14ac:dyDescent="0.15">
      <c r="B328" s="83" t="s">
        <v>1229</v>
      </c>
      <c r="C328" s="83"/>
      <c r="D328" s="83"/>
      <c r="E328" s="83"/>
      <c r="F328" s="83"/>
      <c r="G328" s="83"/>
      <c r="H328" s="83"/>
      <c r="I328" s="83"/>
      <c r="J328" s="83"/>
      <c r="K328" s="83"/>
      <c r="L328" s="83"/>
      <c r="M328" s="83"/>
      <c r="N328" s="83"/>
      <c r="O328" s="83"/>
      <c r="P328" s="83"/>
      <c r="Q328" s="83"/>
      <c r="R328" s="83"/>
      <c r="S328" s="83"/>
      <c r="T328" s="83"/>
      <c r="U328" s="83"/>
      <c r="V328" s="83"/>
      <c r="W328" s="83"/>
      <c r="X328" s="83"/>
      <c r="Y328" s="83"/>
      <c r="Z328" s="83"/>
      <c r="AA328" s="83"/>
      <c r="AB328" s="83"/>
      <c r="AC328" s="83"/>
      <c r="AD328" s="83"/>
      <c r="AE328" s="83"/>
      <c r="AF328" s="83"/>
      <c r="AG328" s="83"/>
      <c r="AH328" s="83"/>
      <c r="AI328" s="83"/>
      <c r="AJ328" s="83"/>
      <c r="AK328" s="83"/>
      <c r="AL328" s="83"/>
      <c r="AM328" s="83"/>
      <c r="AN328" s="83"/>
      <c r="AO328" s="83"/>
      <c r="AP328" s="83"/>
      <c r="AQ328" s="83"/>
      <c r="AR328" s="83"/>
      <c r="AS328" s="83"/>
      <c r="AT328" s="83"/>
      <c r="AU328" s="83"/>
    </row>
    <row r="329" spans="2:47" s="1" customFormat="1" ht="9" customHeight="1" x14ac:dyDescent="0.15"/>
    <row r="330" spans="2:47" s="1" customFormat="1" ht="14.85" customHeight="1" x14ac:dyDescent="0.15">
      <c r="B330" s="102"/>
      <c r="C330" s="102"/>
      <c r="D330" s="102"/>
      <c r="E330" s="77" t="s">
        <v>1099</v>
      </c>
      <c r="F330" s="77"/>
      <c r="G330" s="77"/>
      <c r="H330" s="77"/>
      <c r="I330" s="77"/>
      <c r="J330" s="77"/>
      <c r="K330" s="77"/>
      <c r="L330" s="77"/>
      <c r="M330" s="77"/>
      <c r="N330" s="77"/>
      <c r="O330" s="77"/>
      <c r="P330" s="77"/>
      <c r="Q330" s="77" t="s">
        <v>1100</v>
      </c>
      <c r="R330" s="77"/>
      <c r="S330" s="77"/>
      <c r="T330" s="77"/>
      <c r="U330" s="77"/>
      <c r="V330" s="77"/>
      <c r="W330" s="77"/>
      <c r="X330" s="77"/>
      <c r="Y330" s="77"/>
      <c r="Z330" s="77"/>
      <c r="AA330" s="77"/>
      <c r="AB330" s="77" t="s">
        <v>1101</v>
      </c>
      <c r="AC330" s="77"/>
      <c r="AD330" s="77"/>
      <c r="AE330" s="77"/>
      <c r="AF330" s="77"/>
      <c r="AG330" s="77"/>
      <c r="AH330" s="77"/>
      <c r="AI330" s="77"/>
      <c r="AJ330" s="77"/>
      <c r="AK330" s="77"/>
      <c r="AL330" s="77" t="s">
        <v>1100</v>
      </c>
      <c r="AM330" s="77"/>
      <c r="AN330" s="77"/>
      <c r="AO330" s="77"/>
      <c r="AP330" s="77"/>
      <c r="AQ330" s="77"/>
      <c r="AR330" s="77"/>
      <c r="AS330" s="77"/>
      <c r="AT330" s="77"/>
      <c r="AU330" s="77"/>
    </row>
    <row r="331" spans="2:47" s="1" customFormat="1" ht="12.3" customHeight="1" x14ac:dyDescent="0.15">
      <c r="B331" s="103" t="s">
        <v>1208</v>
      </c>
      <c r="C331" s="103"/>
      <c r="D331" s="103"/>
      <c r="E331" s="104">
        <v>2040182468.3099899</v>
      </c>
      <c r="F331" s="104"/>
      <c r="G331" s="104"/>
      <c r="H331" s="104"/>
      <c r="I331" s="104"/>
      <c r="J331" s="104"/>
      <c r="K331" s="104"/>
      <c r="L331" s="104"/>
      <c r="M331" s="104"/>
      <c r="N331" s="104"/>
      <c r="O331" s="104"/>
      <c r="P331" s="104"/>
      <c r="Q331" s="94">
        <v>0.89642072295103403</v>
      </c>
      <c r="R331" s="94"/>
      <c r="S331" s="94"/>
      <c r="T331" s="94"/>
      <c r="U331" s="94"/>
      <c r="V331" s="94"/>
      <c r="W331" s="94"/>
      <c r="X331" s="94"/>
      <c r="Y331" s="94"/>
      <c r="Z331" s="94"/>
      <c r="AA331" s="94"/>
      <c r="AB331" s="93">
        <v>28985</v>
      </c>
      <c r="AC331" s="93"/>
      <c r="AD331" s="93"/>
      <c r="AE331" s="93"/>
      <c r="AF331" s="93"/>
      <c r="AG331" s="93"/>
      <c r="AH331" s="93"/>
      <c r="AI331" s="93"/>
      <c r="AJ331" s="93"/>
      <c r="AK331" s="93"/>
      <c r="AL331" s="94">
        <v>0.90549828178694203</v>
      </c>
      <c r="AM331" s="94"/>
      <c r="AN331" s="94"/>
      <c r="AO331" s="94"/>
      <c r="AP331" s="94"/>
      <c r="AQ331" s="94"/>
      <c r="AR331" s="94"/>
      <c r="AS331" s="94"/>
      <c r="AT331" s="94"/>
      <c r="AU331" s="94"/>
    </row>
    <row r="332" spans="2:47" s="1" customFormat="1" ht="12.3" customHeight="1" x14ac:dyDescent="0.15">
      <c r="B332" s="103" t="s">
        <v>1209</v>
      </c>
      <c r="C332" s="103"/>
      <c r="D332" s="103"/>
      <c r="E332" s="104">
        <v>235408628.41999999</v>
      </c>
      <c r="F332" s="104"/>
      <c r="G332" s="104"/>
      <c r="H332" s="104"/>
      <c r="I332" s="104"/>
      <c r="J332" s="104"/>
      <c r="K332" s="104"/>
      <c r="L332" s="104"/>
      <c r="M332" s="104"/>
      <c r="N332" s="104"/>
      <c r="O332" s="104"/>
      <c r="P332" s="104"/>
      <c r="Q332" s="94">
        <v>0.103434460473515</v>
      </c>
      <c r="R332" s="94"/>
      <c r="S332" s="94"/>
      <c r="T332" s="94"/>
      <c r="U332" s="94"/>
      <c r="V332" s="94"/>
      <c r="W332" s="94"/>
      <c r="X332" s="94"/>
      <c r="Y332" s="94"/>
      <c r="Z332" s="94"/>
      <c r="AA332" s="94"/>
      <c r="AB332" s="93">
        <v>2756</v>
      </c>
      <c r="AC332" s="93"/>
      <c r="AD332" s="93"/>
      <c r="AE332" s="93"/>
      <c r="AF332" s="93"/>
      <c r="AG332" s="93"/>
      <c r="AH332" s="93"/>
      <c r="AI332" s="93"/>
      <c r="AJ332" s="93"/>
      <c r="AK332" s="93"/>
      <c r="AL332" s="94">
        <v>8.6098094345517004E-2</v>
      </c>
      <c r="AM332" s="94"/>
      <c r="AN332" s="94"/>
      <c r="AO332" s="94"/>
      <c r="AP332" s="94"/>
      <c r="AQ332" s="94"/>
      <c r="AR332" s="94"/>
      <c r="AS332" s="94"/>
      <c r="AT332" s="94"/>
      <c r="AU332" s="94"/>
    </row>
    <row r="333" spans="2:47" s="1" customFormat="1" ht="12.3" customHeight="1" x14ac:dyDescent="0.15">
      <c r="B333" s="103" t="s">
        <v>1210</v>
      </c>
      <c r="C333" s="103"/>
      <c r="D333" s="103"/>
      <c r="E333" s="104">
        <v>329591.03999999998</v>
      </c>
      <c r="F333" s="104"/>
      <c r="G333" s="104"/>
      <c r="H333" s="104"/>
      <c r="I333" s="104"/>
      <c r="J333" s="104"/>
      <c r="K333" s="104"/>
      <c r="L333" s="104"/>
      <c r="M333" s="104"/>
      <c r="N333" s="104"/>
      <c r="O333" s="104"/>
      <c r="P333" s="104"/>
      <c r="Q333" s="94">
        <v>1.4481657545058999E-4</v>
      </c>
      <c r="R333" s="94"/>
      <c r="S333" s="94"/>
      <c r="T333" s="94"/>
      <c r="U333" s="94"/>
      <c r="V333" s="94"/>
      <c r="W333" s="94"/>
      <c r="X333" s="94"/>
      <c r="Y333" s="94"/>
      <c r="Z333" s="94"/>
      <c r="AA333" s="94"/>
      <c r="AB333" s="93">
        <v>5</v>
      </c>
      <c r="AC333" s="93"/>
      <c r="AD333" s="93"/>
      <c r="AE333" s="93"/>
      <c r="AF333" s="93"/>
      <c r="AG333" s="93"/>
      <c r="AH333" s="93"/>
      <c r="AI333" s="93"/>
      <c r="AJ333" s="93"/>
      <c r="AK333" s="93"/>
      <c r="AL333" s="94">
        <v>1.5620118712902201E-4</v>
      </c>
      <c r="AM333" s="94"/>
      <c r="AN333" s="94"/>
      <c r="AO333" s="94"/>
      <c r="AP333" s="94"/>
      <c r="AQ333" s="94"/>
      <c r="AR333" s="94"/>
      <c r="AS333" s="94"/>
      <c r="AT333" s="94"/>
      <c r="AU333" s="94"/>
    </row>
    <row r="334" spans="2:47" s="1" customFormat="1" ht="12.3" customHeight="1" x14ac:dyDescent="0.15">
      <c r="B334" s="103" t="s">
        <v>786</v>
      </c>
      <c r="C334" s="103"/>
      <c r="D334" s="103"/>
      <c r="E334" s="104">
        <v>0</v>
      </c>
      <c r="F334" s="104"/>
      <c r="G334" s="104"/>
      <c r="H334" s="104"/>
      <c r="I334" s="104"/>
      <c r="J334" s="104"/>
      <c r="K334" s="104"/>
      <c r="L334" s="104"/>
      <c r="M334" s="104"/>
      <c r="N334" s="104"/>
      <c r="O334" s="104"/>
      <c r="P334" s="104"/>
      <c r="Q334" s="94">
        <v>0</v>
      </c>
      <c r="R334" s="94"/>
      <c r="S334" s="94"/>
      <c r="T334" s="94"/>
      <c r="U334" s="94"/>
      <c r="V334" s="94"/>
      <c r="W334" s="94"/>
      <c r="X334" s="94"/>
      <c r="Y334" s="94"/>
      <c r="Z334" s="94"/>
      <c r="AA334" s="94"/>
      <c r="AB334" s="93">
        <v>264</v>
      </c>
      <c r="AC334" s="93"/>
      <c r="AD334" s="93"/>
      <c r="AE334" s="93"/>
      <c r="AF334" s="93"/>
      <c r="AG334" s="93"/>
      <c r="AH334" s="93"/>
      <c r="AI334" s="93"/>
      <c r="AJ334" s="93"/>
      <c r="AK334" s="93"/>
      <c r="AL334" s="94">
        <v>8.2474226804123696E-3</v>
      </c>
      <c r="AM334" s="94"/>
      <c r="AN334" s="94"/>
      <c r="AO334" s="94"/>
      <c r="AP334" s="94"/>
      <c r="AQ334" s="94"/>
      <c r="AR334" s="94"/>
      <c r="AS334" s="94"/>
      <c r="AT334" s="94"/>
      <c r="AU334" s="94"/>
    </row>
    <row r="335" spans="2:47" s="1" customFormat="1" ht="13.35" customHeight="1" x14ac:dyDescent="0.15">
      <c r="B335" s="102"/>
      <c r="C335" s="102"/>
      <c r="D335" s="102"/>
      <c r="E335" s="105">
        <v>2275920687.76999</v>
      </c>
      <c r="F335" s="105"/>
      <c r="G335" s="105"/>
      <c r="H335" s="105"/>
      <c r="I335" s="105"/>
      <c r="J335" s="105"/>
      <c r="K335" s="105"/>
      <c r="L335" s="105"/>
      <c r="M335" s="105"/>
      <c r="N335" s="105"/>
      <c r="O335" s="105"/>
      <c r="P335" s="105"/>
      <c r="Q335" s="96">
        <v>1</v>
      </c>
      <c r="R335" s="96"/>
      <c r="S335" s="96"/>
      <c r="T335" s="96"/>
      <c r="U335" s="96"/>
      <c r="V335" s="96"/>
      <c r="W335" s="96"/>
      <c r="X335" s="96"/>
      <c r="Y335" s="96"/>
      <c r="Z335" s="96"/>
      <c r="AA335" s="96"/>
      <c r="AB335" s="95">
        <v>32010</v>
      </c>
      <c r="AC335" s="95"/>
      <c r="AD335" s="95"/>
      <c r="AE335" s="95"/>
      <c r="AF335" s="95"/>
      <c r="AG335" s="95"/>
      <c r="AH335" s="95"/>
      <c r="AI335" s="95"/>
      <c r="AJ335" s="95"/>
      <c r="AK335" s="95"/>
      <c r="AL335" s="96">
        <v>1</v>
      </c>
      <c r="AM335" s="96"/>
      <c r="AN335" s="96"/>
      <c r="AO335" s="96"/>
      <c r="AP335" s="96"/>
      <c r="AQ335" s="96"/>
      <c r="AR335" s="96"/>
      <c r="AS335" s="96"/>
      <c r="AT335" s="96"/>
      <c r="AU335" s="96"/>
    </row>
  </sheetData>
  <mergeCells count="1350">
    <mergeCell ref="Z246:AI246"/>
    <mergeCell ref="Z247:AI247"/>
    <mergeCell ref="Z251:AI251"/>
    <mergeCell ref="Z252:AI252"/>
    <mergeCell ref="Z253:AI253"/>
    <mergeCell ref="Z254:AI254"/>
    <mergeCell ref="Z255:AI255"/>
    <mergeCell ref="Z256:AI256"/>
    <mergeCell ref="Z257:AI257"/>
    <mergeCell ref="Z258:AI258"/>
    <mergeCell ref="Z259:AI259"/>
    <mergeCell ref="Z260:AI260"/>
    <mergeCell ref="Z261:AI261"/>
    <mergeCell ref="Z262:AI262"/>
    <mergeCell ref="Z263:AI263"/>
    <mergeCell ref="Z264:AI264"/>
    <mergeCell ref="Z265:AI265"/>
    <mergeCell ref="X85:AH85"/>
    <mergeCell ref="X86:AH86"/>
    <mergeCell ref="X87:AH87"/>
    <mergeCell ref="X88:AH88"/>
    <mergeCell ref="X89:AH89"/>
    <mergeCell ref="X90:AH90"/>
    <mergeCell ref="X91:AH91"/>
    <mergeCell ref="X92:AH92"/>
    <mergeCell ref="Z233:AI233"/>
    <mergeCell ref="Z234:AI234"/>
    <mergeCell ref="Z235:AI235"/>
    <mergeCell ref="Z236:AI236"/>
    <mergeCell ref="Z237:AI237"/>
    <mergeCell ref="Z238:AI238"/>
    <mergeCell ref="Z239:AI239"/>
    <mergeCell ref="Z240:AI240"/>
    <mergeCell ref="Z241:AI241"/>
    <mergeCell ref="X68:AH68"/>
    <mergeCell ref="X69:AH69"/>
    <mergeCell ref="X70:AH70"/>
    <mergeCell ref="X71:AH71"/>
    <mergeCell ref="X72:AH72"/>
    <mergeCell ref="X73:AH73"/>
    <mergeCell ref="X74:AH74"/>
    <mergeCell ref="X75:AH75"/>
    <mergeCell ref="X76:AH76"/>
    <mergeCell ref="X77:AH77"/>
    <mergeCell ref="X78:AH78"/>
    <mergeCell ref="X79:AH79"/>
    <mergeCell ref="X80:AH80"/>
    <mergeCell ref="X81:AH81"/>
    <mergeCell ref="X82:AH82"/>
    <mergeCell ref="X83:AH83"/>
    <mergeCell ref="X84:AH84"/>
    <mergeCell ref="X48:AH48"/>
    <mergeCell ref="X49:AH49"/>
    <mergeCell ref="X50:AH50"/>
    <mergeCell ref="X51:AH51"/>
    <mergeCell ref="X52:AH52"/>
    <mergeCell ref="X53:AH53"/>
    <mergeCell ref="X54:AH54"/>
    <mergeCell ref="X55:AH55"/>
    <mergeCell ref="X56:AH56"/>
    <mergeCell ref="X60:AH60"/>
    <mergeCell ref="X61:AH61"/>
    <mergeCell ref="X62:AH62"/>
    <mergeCell ref="X63:AH63"/>
    <mergeCell ref="X64:AH64"/>
    <mergeCell ref="X65:AH65"/>
    <mergeCell ref="X66:AH66"/>
    <mergeCell ref="X67:AH67"/>
    <mergeCell ref="X31:AH31"/>
    <mergeCell ref="X32:AH32"/>
    <mergeCell ref="X33:AH33"/>
    <mergeCell ref="X34:AH34"/>
    <mergeCell ref="X35:AH35"/>
    <mergeCell ref="X36:AH36"/>
    <mergeCell ref="X37:AH37"/>
    <mergeCell ref="X38:AH38"/>
    <mergeCell ref="X39:AH39"/>
    <mergeCell ref="X40:AH40"/>
    <mergeCell ref="X41:AH41"/>
    <mergeCell ref="X42:AH42"/>
    <mergeCell ref="X43:AH43"/>
    <mergeCell ref="X44:AH44"/>
    <mergeCell ref="X45:AH45"/>
    <mergeCell ref="X46:AH46"/>
    <mergeCell ref="X47:AH47"/>
    <mergeCell ref="W117:AG117"/>
    <mergeCell ref="W118:AG118"/>
    <mergeCell ref="W119:AG119"/>
    <mergeCell ref="W120:AG120"/>
    <mergeCell ref="W121:AG121"/>
    <mergeCell ref="W122:AG122"/>
    <mergeCell ref="W123:AG123"/>
    <mergeCell ref="W124:AG124"/>
    <mergeCell ref="W125:AG125"/>
    <mergeCell ref="W126:AG126"/>
    <mergeCell ref="W127:AG127"/>
    <mergeCell ref="W128:AG128"/>
    <mergeCell ref="W129:AG129"/>
    <mergeCell ref="W130:AG130"/>
    <mergeCell ref="W14:AG14"/>
    <mergeCell ref="W15:AG15"/>
    <mergeCell ref="W16:AG16"/>
    <mergeCell ref="W17:AG17"/>
    <mergeCell ref="W18:AG18"/>
    <mergeCell ref="W19:AG19"/>
    <mergeCell ref="W20:AG20"/>
    <mergeCell ref="W21:AG21"/>
    <mergeCell ref="W22:AG22"/>
    <mergeCell ref="W23:AG23"/>
    <mergeCell ref="W24:AG24"/>
    <mergeCell ref="W25:AG25"/>
    <mergeCell ref="W26:AG26"/>
    <mergeCell ref="W27:AG27"/>
    <mergeCell ref="W96:AG96"/>
    <mergeCell ref="W97:AG97"/>
    <mergeCell ref="W98:AG98"/>
    <mergeCell ref="W99:AG99"/>
    <mergeCell ref="W100:AG100"/>
    <mergeCell ref="W101:AG101"/>
    <mergeCell ref="W102:AG102"/>
    <mergeCell ref="W103:AG103"/>
    <mergeCell ref="W104:AG104"/>
    <mergeCell ref="W105:AG105"/>
    <mergeCell ref="W106:AG106"/>
    <mergeCell ref="W107:AG107"/>
    <mergeCell ref="W108:AG108"/>
    <mergeCell ref="W109:AG109"/>
    <mergeCell ref="W110:AG110"/>
    <mergeCell ref="W111:AG111"/>
    <mergeCell ref="W112:AG112"/>
    <mergeCell ref="W113:AG113"/>
    <mergeCell ref="W114:AG114"/>
    <mergeCell ref="W115:AG115"/>
    <mergeCell ref="W116:AG116"/>
    <mergeCell ref="U156:AF156"/>
    <mergeCell ref="U157:AF157"/>
    <mergeCell ref="U158:AF158"/>
    <mergeCell ref="U159:AF159"/>
    <mergeCell ref="U173:AE173"/>
    <mergeCell ref="U174:AE174"/>
    <mergeCell ref="U175:AE175"/>
    <mergeCell ref="U176:AE176"/>
    <mergeCell ref="U177:AE177"/>
    <mergeCell ref="U178:AE178"/>
    <mergeCell ref="U179:AE179"/>
    <mergeCell ref="U180:AE180"/>
    <mergeCell ref="U181:AE181"/>
    <mergeCell ref="U182:AE182"/>
    <mergeCell ref="U183:AE183"/>
    <mergeCell ref="U184:AE184"/>
    <mergeCell ref="U185:AE185"/>
    <mergeCell ref="V163:AF163"/>
    <mergeCell ref="V164:AF164"/>
    <mergeCell ref="V165:AF165"/>
    <mergeCell ref="V166:AF166"/>
    <mergeCell ref="V167:AF167"/>
    <mergeCell ref="V168:AF168"/>
    <mergeCell ref="V169:AF169"/>
    <mergeCell ref="U139:AF139"/>
    <mergeCell ref="U140:AF140"/>
    <mergeCell ref="U141:AF141"/>
    <mergeCell ref="U142:AF142"/>
    <mergeCell ref="U143:AF143"/>
    <mergeCell ref="U144:AF144"/>
    <mergeCell ref="U145:AF145"/>
    <mergeCell ref="U146:AF146"/>
    <mergeCell ref="U147:AF147"/>
    <mergeCell ref="U148:AF148"/>
    <mergeCell ref="U149:AF149"/>
    <mergeCell ref="U150:AF150"/>
    <mergeCell ref="U151:AF151"/>
    <mergeCell ref="U152:AF152"/>
    <mergeCell ref="U153:AF153"/>
    <mergeCell ref="U154:AF154"/>
    <mergeCell ref="U155:AF155"/>
    <mergeCell ref="Q324:AA324"/>
    <mergeCell ref="Q325:AA325"/>
    <mergeCell ref="Q326:AA326"/>
    <mergeCell ref="Q330:AA330"/>
    <mergeCell ref="Q331:AA331"/>
    <mergeCell ref="Q332:AA332"/>
    <mergeCell ref="Q333:AA333"/>
    <mergeCell ref="Q334:AA334"/>
    <mergeCell ref="Q335:AA335"/>
    <mergeCell ref="R219:AB219"/>
    <mergeCell ref="R220:AB220"/>
    <mergeCell ref="R221:AB221"/>
    <mergeCell ref="S200:AC200"/>
    <mergeCell ref="S201:AC201"/>
    <mergeCell ref="S202:AC202"/>
    <mergeCell ref="S203:AC203"/>
    <mergeCell ref="S204:AC204"/>
    <mergeCell ref="S205:AC205"/>
    <mergeCell ref="S206:AC206"/>
    <mergeCell ref="S207:AC207"/>
    <mergeCell ref="S208:AC208"/>
    <mergeCell ref="S209:AC209"/>
    <mergeCell ref="S210:AC210"/>
    <mergeCell ref="S211:AC211"/>
    <mergeCell ref="S212:AC212"/>
    <mergeCell ref="S213:AC213"/>
    <mergeCell ref="S214:AC214"/>
    <mergeCell ref="S215:AC215"/>
    <mergeCell ref="Z242:AI242"/>
    <mergeCell ref="Z243:AI243"/>
    <mergeCell ref="Z244:AI244"/>
    <mergeCell ref="Z245:AI245"/>
    <mergeCell ref="P291:Z291"/>
    <mergeCell ref="P292:Z292"/>
    <mergeCell ref="P293:Z293"/>
    <mergeCell ref="P294:Z294"/>
    <mergeCell ref="P295:Z295"/>
    <mergeCell ref="P296:Z296"/>
    <mergeCell ref="P297:Z297"/>
    <mergeCell ref="P298:Z298"/>
    <mergeCell ref="P299:Z299"/>
    <mergeCell ref="P300:Z300"/>
    <mergeCell ref="P301:Z301"/>
    <mergeCell ref="P302:Z302"/>
    <mergeCell ref="P303:Z303"/>
    <mergeCell ref="P304:Z304"/>
    <mergeCell ref="P305:Z305"/>
    <mergeCell ref="P306:Z306"/>
    <mergeCell ref="Q310:AA310"/>
    <mergeCell ref="P271:Z271"/>
    <mergeCell ref="P272:Z272"/>
    <mergeCell ref="P273:Z273"/>
    <mergeCell ref="P274:Z274"/>
    <mergeCell ref="P275:Z275"/>
    <mergeCell ref="P276:Z276"/>
    <mergeCell ref="P277:Z277"/>
    <mergeCell ref="P278:Z278"/>
    <mergeCell ref="P279:Z279"/>
    <mergeCell ref="P280:Z280"/>
    <mergeCell ref="P281:Z281"/>
    <mergeCell ref="P282:Z282"/>
    <mergeCell ref="P283:Z283"/>
    <mergeCell ref="P284:Z284"/>
    <mergeCell ref="P288:Z288"/>
    <mergeCell ref="P289:Z289"/>
    <mergeCell ref="P290:Z290"/>
    <mergeCell ref="M85:W85"/>
    <mergeCell ref="M86:W86"/>
    <mergeCell ref="M87:W87"/>
    <mergeCell ref="M88:W88"/>
    <mergeCell ref="M89:W89"/>
    <mergeCell ref="M90:W90"/>
    <mergeCell ref="M91:W91"/>
    <mergeCell ref="M92:W92"/>
    <mergeCell ref="N3:AV3"/>
    <mergeCell ref="N9:X9"/>
    <mergeCell ref="O233:Y233"/>
    <mergeCell ref="O234:Y234"/>
    <mergeCell ref="O235:Y235"/>
    <mergeCell ref="O236:Y236"/>
    <mergeCell ref="O237:Y237"/>
    <mergeCell ref="O238:Y238"/>
    <mergeCell ref="O239:Y239"/>
    <mergeCell ref="P225:Z225"/>
    <mergeCell ref="P226:Z226"/>
    <mergeCell ref="P227:Z227"/>
    <mergeCell ref="P228:Z228"/>
    <mergeCell ref="P229:Z229"/>
    <mergeCell ref="T192:AD192"/>
    <mergeCell ref="T193:AD193"/>
    <mergeCell ref="T194:AD194"/>
    <mergeCell ref="T195:AD195"/>
    <mergeCell ref="T196:AD196"/>
    <mergeCell ref="U134:AF134"/>
    <mergeCell ref="U135:AF135"/>
    <mergeCell ref="U136:AF136"/>
    <mergeCell ref="U137:AF137"/>
    <mergeCell ref="U138:AF138"/>
    <mergeCell ref="M68:W68"/>
    <mergeCell ref="M69:W69"/>
    <mergeCell ref="M70:W70"/>
    <mergeCell ref="M71:W71"/>
    <mergeCell ref="M72:W72"/>
    <mergeCell ref="M73:W73"/>
    <mergeCell ref="M74:W74"/>
    <mergeCell ref="M75:W75"/>
    <mergeCell ref="M76:W76"/>
    <mergeCell ref="M77:W77"/>
    <mergeCell ref="M78:W78"/>
    <mergeCell ref="M79:W79"/>
    <mergeCell ref="M80:W80"/>
    <mergeCell ref="M81:W81"/>
    <mergeCell ref="M82:W82"/>
    <mergeCell ref="M83:W83"/>
    <mergeCell ref="M84:W84"/>
    <mergeCell ref="K150:T150"/>
    <mergeCell ref="K151:T151"/>
    <mergeCell ref="K152:T152"/>
    <mergeCell ref="K153:T153"/>
    <mergeCell ref="K154:T154"/>
    <mergeCell ref="K155:T155"/>
    <mergeCell ref="K156:T156"/>
    <mergeCell ref="K157:T157"/>
    <mergeCell ref="K158:T158"/>
    <mergeCell ref="K159:T159"/>
    <mergeCell ref="K16:V16"/>
    <mergeCell ref="K17:V17"/>
    <mergeCell ref="K18:V18"/>
    <mergeCell ref="K19:V19"/>
    <mergeCell ref="K20:V20"/>
    <mergeCell ref="K21:V21"/>
    <mergeCell ref="K22:V22"/>
    <mergeCell ref="K23:V23"/>
    <mergeCell ref="K24:V24"/>
    <mergeCell ref="K25:V25"/>
    <mergeCell ref="K26:V26"/>
    <mergeCell ref="K27:V27"/>
    <mergeCell ref="K96:V96"/>
    <mergeCell ref="K97:V97"/>
    <mergeCell ref="K98:V98"/>
    <mergeCell ref="K99:V99"/>
    <mergeCell ref="L31:W31"/>
    <mergeCell ref="L32:W32"/>
    <mergeCell ref="L33:W33"/>
    <mergeCell ref="L34:W34"/>
    <mergeCell ref="L35:W35"/>
    <mergeCell ref="L36:W36"/>
    <mergeCell ref="K135:T135"/>
    <mergeCell ref="K136:T136"/>
    <mergeCell ref="K137:T137"/>
    <mergeCell ref="K138:T138"/>
    <mergeCell ref="K139:T139"/>
    <mergeCell ref="K14:V14"/>
    <mergeCell ref="K140:T140"/>
    <mergeCell ref="K141:T141"/>
    <mergeCell ref="K142:T142"/>
    <mergeCell ref="K143:T143"/>
    <mergeCell ref="K144:T144"/>
    <mergeCell ref="K145:T145"/>
    <mergeCell ref="K146:T146"/>
    <mergeCell ref="K147:T147"/>
    <mergeCell ref="K148:T148"/>
    <mergeCell ref="K149:T149"/>
    <mergeCell ref="K15:V15"/>
    <mergeCell ref="L37:W37"/>
    <mergeCell ref="L38:W38"/>
    <mergeCell ref="L39:W39"/>
    <mergeCell ref="L40:W40"/>
    <mergeCell ref="L41:W41"/>
    <mergeCell ref="L42:W42"/>
    <mergeCell ref="L43:W43"/>
    <mergeCell ref="L44:W44"/>
    <mergeCell ref="L45:W45"/>
    <mergeCell ref="L46:W46"/>
    <mergeCell ref="L47:W47"/>
    <mergeCell ref="L48:W48"/>
    <mergeCell ref="L49:W49"/>
    <mergeCell ref="L50:W50"/>
    <mergeCell ref="L51:W51"/>
    <mergeCell ref="E332:P332"/>
    <mergeCell ref="E333:P333"/>
    <mergeCell ref="E334:P334"/>
    <mergeCell ref="E335:P335"/>
    <mergeCell ref="F219:Q219"/>
    <mergeCell ref="F220:Q220"/>
    <mergeCell ref="F221:Q221"/>
    <mergeCell ref="G200:R200"/>
    <mergeCell ref="G201:R201"/>
    <mergeCell ref="G202:R202"/>
    <mergeCell ref="G203:R203"/>
    <mergeCell ref="G204:R204"/>
    <mergeCell ref="G205:R205"/>
    <mergeCell ref="G206:R206"/>
    <mergeCell ref="G207:R207"/>
    <mergeCell ref="G208:R208"/>
    <mergeCell ref="G209:R209"/>
    <mergeCell ref="G210:R210"/>
    <mergeCell ref="G211:R211"/>
    <mergeCell ref="G212:R212"/>
    <mergeCell ref="G213:R213"/>
    <mergeCell ref="G214:R214"/>
    <mergeCell ref="G215:R215"/>
    <mergeCell ref="O240:Y240"/>
    <mergeCell ref="O241:Y241"/>
    <mergeCell ref="O242:Y242"/>
    <mergeCell ref="O243:Y243"/>
    <mergeCell ref="O244:Y244"/>
    <mergeCell ref="O245:Y245"/>
    <mergeCell ref="O246:Y246"/>
    <mergeCell ref="O247:Y247"/>
    <mergeCell ref="O251:Y251"/>
    <mergeCell ref="D306:O306"/>
    <mergeCell ref="E310:P310"/>
    <mergeCell ref="E311:P311"/>
    <mergeCell ref="E312:P312"/>
    <mergeCell ref="E313:P313"/>
    <mergeCell ref="E314:P314"/>
    <mergeCell ref="E315:P315"/>
    <mergeCell ref="E316:P316"/>
    <mergeCell ref="E317:P317"/>
    <mergeCell ref="E318:P318"/>
    <mergeCell ref="E319:P319"/>
    <mergeCell ref="E323:P323"/>
    <mergeCell ref="E324:P324"/>
    <mergeCell ref="E325:P325"/>
    <mergeCell ref="E326:P326"/>
    <mergeCell ref="E330:P330"/>
    <mergeCell ref="E331:P331"/>
    <mergeCell ref="D289:O289"/>
    <mergeCell ref="D290:O290"/>
    <mergeCell ref="D291:O291"/>
    <mergeCell ref="D292:O292"/>
    <mergeCell ref="D293:O293"/>
    <mergeCell ref="D294:O294"/>
    <mergeCell ref="D295:O295"/>
    <mergeCell ref="D296:O296"/>
    <mergeCell ref="D297:O297"/>
    <mergeCell ref="D298:O298"/>
    <mergeCell ref="D299:O299"/>
    <mergeCell ref="D300:O300"/>
    <mergeCell ref="D301:O301"/>
    <mergeCell ref="D302:O302"/>
    <mergeCell ref="D303:O303"/>
    <mergeCell ref="D304:O304"/>
    <mergeCell ref="D305:O305"/>
    <mergeCell ref="C257:N257"/>
    <mergeCell ref="C258:N258"/>
    <mergeCell ref="C259:N259"/>
    <mergeCell ref="C260:N260"/>
    <mergeCell ref="C261:N261"/>
    <mergeCell ref="C262:N262"/>
    <mergeCell ref="C263:N263"/>
    <mergeCell ref="C264:N264"/>
    <mergeCell ref="C265:N265"/>
    <mergeCell ref="D225:O225"/>
    <mergeCell ref="D226:O226"/>
    <mergeCell ref="D227:O227"/>
    <mergeCell ref="D228:O228"/>
    <mergeCell ref="D229:O229"/>
    <mergeCell ref="D269:O269"/>
    <mergeCell ref="D270:O270"/>
    <mergeCell ref="D271:O271"/>
    <mergeCell ref="O252:Y252"/>
    <mergeCell ref="O253:Y253"/>
    <mergeCell ref="O254:Y254"/>
    <mergeCell ref="O255:Y255"/>
    <mergeCell ref="O256:Y256"/>
    <mergeCell ref="O257:Y257"/>
    <mergeCell ref="O258:Y258"/>
    <mergeCell ref="O259:Y259"/>
    <mergeCell ref="O260:Y260"/>
    <mergeCell ref="O261:Y261"/>
    <mergeCell ref="O262:Y262"/>
    <mergeCell ref="O263:Y263"/>
    <mergeCell ref="O264:Y264"/>
    <mergeCell ref="O265:Y265"/>
    <mergeCell ref="P269:Z269"/>
    <mergeCell ref="C237:N237"/>
    <mergeCell ref="C238:N238"/>
    <mergeCell ref="C239:N239"/>
    <mergeCell ref="C240:N240"/>
    <mergeCell ref="C241:N241"/>
    <mergeCell ref="C242:N242"/>
    <mergeCell ref="C243:N243"/>
    <mergeCell ref="C244:N244"/>
    <mergeCell ref="C245:N245"/>
    <mergeCell ref="C246:N246"/>
    <mergeCell ref="C247:N247"/>
    <mergeCell ref="C251:N251"/>
    <mergeCell ref="C252:N252"/>
    <mergeCell ref="C253:N253"/>
    <mergeCell ref="C254:N254"/>
    <mergeCell ref="C255:N255"/>
    <mergeCell ref="C256:N256"/>
    <mergeCell ref="B324:D324"/>
    <mergeCell ref="B325:D325"/>
    <mergeCell ref="B326:D326"/>
    <mergeCell ref="B328:AU328"/>
    <mergeCell ref="B33:K33"/>
    <mergeCell ref="B330:D330"/>
    <mergeCell ref="B331:D331"/>
    <mergeCell ref="B332:D332"/>
    <mergeCell ref="B333:D333"/>
    <mergeCell ref="B334:D334"/>
    <mergeCell ref="B335:D335"/>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305:C305"/>
    <mergeCell ref="B306:C306"/>
    <mergeCell ref="B308:AU308"/>
    <mergeCell ref="B31:K31"/>
    <mergeCell ref="B310:D310"/>
    <mergeCell ref="B311:D311"/>
    <mergeCell ref="B312:D312"/>
    <mergeCell ref="B313:D313"/>
    <mergeCell ref="B314:D314"/>
    <mergeCell ref="B315:D315"/>
    <mergeCell ref="B316:D316"/>
    <mergeCell ref="B317:D317"/>
    <mergeCell ref="B318:D318"/>
    <mergeCell ref="B319:D319"/>
    <mergeCell ref="B32:K32"/>
    <mergeCell ref="B321:AU321"/>
    <mergeCell ref="B323:D323"/>
    <mergeCell ref="B55:K55"/>
    <mergeCell ref="B56:K56"/>
    <mergeCell ref="B58:AU58"/>
    <mergeCell ref="B60:L60"/>
    <mergeCell ref="B61:L61"/>
    <mergeCell ref="B62:L62"/>
    <mergeCell ref="B63:L63"/>
    <mergeCell ref="B64:L64"/>
    <mergeCell ref="B65:L65"/>
    <mergeCell ref="B66:L66"/>
    <mergeCell ref="B67:L67"/>
    <mergeCell ref="B68:L68"/>
    <mergeCell ref="B69:L69"/>
    <mergeCell ref="B70:L70"/>
    <mergeCell ref="B71:L71"/>
    <mergeCell ref="B289:C289"/>
    <mergeCell ref="B29:AU29"/>
    <mergeCell ref="B290:C290"/>
    <mergeCell ref="B291:C291"/>
    <mergeCell ref="B292:C292"/>
    <mergeCell ref="B293:C293"/>
    <mergeCell ref="B294:C294"/>
    <mergeCell ref="B295:C295"/>
    <mergeCell ref="B296:C296"/>
    <mergeCell ref="B297:C297"/>
    <mergeCell ref="B298:C298"/>
    <mergeCell ref="B299:C299"/>
    <mergeCell ref="B300:C300"/>
    <mergeCell ref="B301:C301"/>
    <mergeCell ref="B302:C302"/>
    <mergeCell ref="B303:C303"/>
    <mergeCell ref="B304:C304"/>
    <mergeCell ref="B72:L72"/>
    <mergeCell ref="B73:L73"/>
    <mergeCell ref="B74:L74"/>
    <mergeCell ref="B75:L75"/>
    <mergeCell ref="B76:L76"/>
    <mergeCell ref="B77:L77"/>
    <mergeCell ref="B78:L78"/>
    <mergeCell ref="B79:L79"/>
    <mergeCell ref="B80:L80"/>
    <mergeCell ref="B81:L81"/>
    <mergeCell ref="B82:L82"/>
    <mergeCell ref="B83:L83"/>
    <mergeCell ref="B84:L84"/>
    <mergeCell ref="B85:L85"/>
    <mergeCell ref="B86:L86"/>
    <mergeCell ref="B270:C270"/>
    <mergeCell ref="B271:C271"/>
    <mergeCell ref="B272:C272"/>
    <mergeCell ref="B273:C273"/>
    <mergeCell ref="B274:C274"/>
    <mergeCell ref="B275:C275"/>
    <mergeCell ref="B276:C276"/>
    <mergeCell ref="B277:C277"/>
    <mergeCell ref="B278:C278"/>
    <mergeCell ref="B279:C279"/>
    <mergeCell ref="B280:C280"/>
    <mergeCell ref="B281:C281"/>
    <mergeCell ref="B282:C282"/>
    <mergeCell ref="B283:C283"/>
    <mergeCell ref="B284:C284"/>
    <mergeCell ref="B286:AU286"/>
    <mergeCell ref="B288:C288"/>
    <mergeCell ref="D272:O272"/>
    <mergeCell ref="D273:O273"/>
    <mergeCell ref="D274:O274"/>
    <mergeCell ref="D275:O275"/>
    <mergeCell ref="D276:O276"/>
    <mergeCell ref="D277:O277"/>
    <mergeCell ref="D278:O278"/>
    <mergeCell ref="D279:O279"/>
    <mergeCell ref="D280:O280"/>
    <mergeCell ref="D281:O281"/>
    <mergeCell ref="D282:O282"/>
    <mergeCell ref="D283:O283"/>
    <mergeCell ref="D284:O284"/>
    <mergeCell ref="D288:O288"/>
    <mergeCell ref="P270:Z270"/>
    <mergeCell ref="B220:E220"/>
    <mergeCell ref="B221:E221"/>
    <mergeCell ref="B223:AU223"/>
    <mergeCell ref="B225:C225"/>
    <mergeCell ref="B226:C226"/>
    <mergeCell ref="B227:C227"/>
    <mergeCell ref="B228:C228"/>
    <mergeCell ref="B229:C229"/>
    <mergeCell ref="B23:J23"/>
    <mergeCell ref="B231:AU231"/>
    <mergeCell ref="B24:J24"/>
    <mergeCell ref="B249:AU249"/>
    <mergeCell ref="B25:J25"/>
    <mergeCell ref="B26:J26"/>
    <mergeCell ref="B267:AU267"/>
    <mergeCell ref="B269:C269"/>
    <mergeCell ref="B27:J27"/>
    <mergeCell ref="B87:L87"/>
    <mergeCell ref="B88:L88"/>
    <mergeCell ref="B89:L89"/>
    <mergeCell ref="B90:L90"/>
    <mergeCell ref="B91:L91"/>
    <mergeCell ref="B92:L92"/>
    <mergeCell ref="B94:AU94"/>
    <mergeCell ref="B96:J96"/>
    <mergeCell ref="B97:J97"/>
    <mergeCell ref="B98:J98"/>
    <mergeCell ref="B99:J99"/>
    <mergeCell ref="C233:N233"/>
    <mergeCell ref="C234:N234"/>
    <mergeCell ref="C235:N235"/>
    <mergeCell ref="C236:N236"/>
    <mergeCell ref="B203:F203"/>
    <mergeCell ref="B204:F204"/>
    <mergeCell ref="B205:F205"/>
    <mergeCell ref="B206:F206"/>
    <mergeCell ref="B207:F207"/>
    <mergeCell ref="B208:F208"/>
    <mergeCell ref="B209:F209"/>
    <mergeCell ref="B21:J21"/>
    <mergeCell ref="B210:F210"/>
    <mergeCell ref="B211:F211"/>
    <mergeCell ref="B212:F212"/>
    <mergeCell ref="B213:F213"/>
    <mergeCell ref="B214:F214"/>
    <mergeCell ref="B215:F215"/>
    <mergeCell ref="B217:AU217"/>
    <mergeCell ref="B219:E219"/>
    <mergeCell ref="B22:J22"/>
    <mergeCell ref="H192:S192"/>
    <mergeCell ref="H193:S193"/>
    <mergeCell ref="H194:S194"/>
    <mergeCell ref="H195:S195"/>
    <mergeCell ref="H196:S196"/>
    <mergeCell ref="I173:T173"/>
    <mergeCell ref="I174:T174"/>
    <mergeCell ref="I175:T175"/>
    <mergeCell ref="I176:T176"/>
    <mergeCell ref="I177:T177"/>
    <mergeCell ref="I178:T178"/>
    <mergeCell ref="I179:T179"/>
    <mergeCell ref="I180:T180"/>
    <mergeCell ref="I181:T181"/>
    <mergeCell ref="I182:T182"/>
    <mergeCell ref="B185:H185"/>
    <mergeCell ref="B186:H186"/>
    <mergeCell ref="B187:H187"/>
    <mergeCell ref="B188:H188"/>
    <mergeCell ref="B19:J19"/>
    <mergeCell ref="B190:AU190"/>
    <mergeCell ref="B192:G192"/>
    <mergeCell ref="B193:G193"/>
    <mergeCell ref="B194:G194"/>
    <mergeCell ref="B195:G195"/>
    <mergeCell ref="B196:G196"/>
    <mergeCell ref="B198:AU198"/>
    <mergeCell ref="B2:L4"/>
    <mergeCell ref="B20:J20"/>
    <mergeCell ref="B200:F200"/>
    <mergeCell ref="B201:F201"/>
    <mergeCell ref="B202:F202"/>
    <mergeCell ref="B6:AU6"/>
    <mergeCell ref="B8:K10"/>
    <mergeCell ref="I183:T183"/>
    <mergeCell ref="I184:T184"/>
    <mergeCell ref="I185:T185"/>
    <mergeCell ref="I186:T186"/>
    <mergeCell ref="I187:T187"/>
    <mergeCell ref="I188:T188"/>
    <mergeCell ref="J163:U163"/>
    <mergeCell ref="J164:U164"/>
    <mergeCell ref="J165:U165"/>
    <mergeCell ref="J166:U166"/>
    <mergeCell ref="J167:U167"/>
    <mergeCell ref="J168:U168"/>
    <mergeCell ref="J169:U169"/>
    <mergeCell ref="B168:I168"/>
    <mergeCell ref="B169:I169"/>
    <mergeCell ref="B17:J17"/>
    <mergeCell ref="B171:AU171"/>
    <mergeCell ref="B173:H173"/>
    <mergeCell ref="B174:H174"/>
    <mergeCell ref="B175:H175"/>
    <mergeCell ref="B176:H176"/>
    <mergeCell ref="B177:H177"/>
    <mergeCell ref="B178:H178"/>
    <mergeCell ref="B179:H179"/>
    <mergeCell ref="B18:J18"/>
    <mergeCell ref="B180:H180"/>
    <mergeCell ref="B181:H181"/>
    <mergeCell ref="B182:H182"/>
    <mergeCell ref="B183:H183"/>
    <mergeCell ref="B184:H184"/>
    <mergeCell ref="K100:V100"/>
    <mergeCell ref="K101:V101"/>
    <mergeCell ref="K102:V102"/>
    <mergeCell ref="K103:V103"/>
    <mergeCell ref="K104:V104"/>
    <mergeCell ref="K105:V105"/>
    <mergeCell ref="K106:V106"/>
    <mergeCell ref="K107:V107"/>
    <mergeCell ref="K108:V108"/>
    <mergeCell ref="K109:V109"/>
    <mergeCell ref="K110:V110"/>
    <mergeCell ref="K111:V111"/>
    <mergeCell ref="K112:V112"/>
    <mergeCell ref="K113:V113"/>
    <mergeCell ref="K114:V114"/>
    <mergeCell ref="B150:J150"/>
    <mergeCell ref="B151:J151"/>
    <mergeCell ref="B152:J152"/>
    <mergeCell ref="B153:J153"/>
    <mergeCell ref="B154:J154"/>
    <mergeCell ref="B155:J155"/>
    <mergeCell ref="B156:J156"/>
    <mergeCell ref="B157:J157"/>
    <mergeCell ref="B158:J158"/>
    <mergeCell ref="B159:J159"/>
    <mergeCell ref="B16:J16"/>
    <mergeCell ref="B161:AU161"/>
    <mergeCell ref="B163:I163"/>
    <mergeCell ref="B164:I164"/>
    <mergeCell ref="B165:I165"/>
    <mergeCell ref="B166:I166"/>
    <mergeCell ref="B167:I167"/>
    <mergeCell ref="K115:V115"/>
    <mergeCell ref="K116:V116"/>
    <mergeCell ref="K117:V117"/>
    <mergeCell ref="K118:V118"/>
    <mergeCell ref="K119:V119"/>
    <mergeCell ref="K120:V120"/>
    <mergeCell ref="K121:V121"/>
    <mergeCell ref="K122:V122"/>
    <mergeCell ref="K123:V123"/>
    <mergeCell ref="K124:V124"/>
    <mergeCell ref="K125:V125"/>
    <mergeCell ref="K126:V126"/>
    <mergeCell ref="K127:V127"/>
    <mergeCell ref="K128:V128"/>
    <mergeCell ref="K129:V129"/>
    <mergeCell ref="B135:J135"/>
    <mergeCell ref="B136:J136"/>
    <mergeCell ref="B137:J137"/>
    <mergeCell ref="B138:J138"/>
    <mergeCell ref="B139:J139"/>
    <mergeCell ref="B14:J14"/>
    <mergeCell ref="B140:J140"/>
    <mergeCell ref="B141:J141"/>
    <mergeCell ref="B142:J142"/>
    <mergeCell ref="B143:J143"/>
    <mergeCell ref="B144:J144"/>
    <mergeCell ref="B145:J145"/>
    <mergeCell ref="B146:J146"/>
    <mergeCell ref="B147:J147"/>
    <mergeCell ref="B148:J148"/>
    <mergeCell ref="B149:J149"/>
    <mergeCell ref="B15:J15"/>
    <mergeCell ref="B117:J117"/>
    <mergeCell ref="B118:J118"/>
    <mergeCell ref="B119:J119"/>
    <mergeCell ref="B12:AU12"/>
    <mergeCell ref="B120:J120"/>
    <mergeCell ref="B121:J121"/>
    <mergeCell ref="B122:J122"/>
    <mergeCell ref="B123:J123"/>
    <mergeCell ref="B124:J124"/>
    <mergeCell ref="B125:J125"/>
    <mergeCell ref="B126:J126"/>
    <mergeCell ref="B127:J127"/>
    <mergeCell ref="B128:J128"/>
    <mergeCell ref="B129:J129"/>
    <mergeCell ref="B130:J130"/>
    <mergeCell ref="B132:AU132"/>
    <mergeCell ref="B134:J134"/>
    <mergeCell ref="K130:V130"/>
    <mergeCell ref="K134:T134"/>
    <mergeCell ref="L52:W52"/>
    <mergeCell ref="L53:W53"/>
    <mergeCell ref="L54:W54"/>
    <mergeCell ref="L55:W55"/>
    <mergeCell ref="L56:W56"/>
    <mergeCell ref="M60:W60"/>
    <mergeCell ref="M61:W61"/>
    <mergeCell ref="M62:W62"/>
    <mergeCell ref="M63:W63"/>
    <mergeCell ref="M64:W64"/>
    <mergeCell ref="M65:W65"/>
    <mergeCell ref="M66:W66"/>
    <mergeCell ref="M67:W67"/>
    <mergeCell ref="B100:J100"/>
    <mergeCell ref="B101:J101"/>
    <mergeCell ref="B102:J102"/>
    <mergeCell ref="B103:J103"/>
    <mergeCell ref="B104:J104"/>
    <mergeCell ref="B105:J105"/>
    <mergeCell ref="B106:J106"/>
    <mergeCell ref="B107:J107"/>
    <mergeCell ref="B108:J108"/>
    <mergeCell ref="B109:J109"/>
    <mergeCell ref="B110:J110"/>
    <mergeCell ref="B111:J111"/>
    <mergeCell ref="B112:J112"/>
    <mergeCell ref="B113:J113"/>
    <mergeCell ref="B114:J114"/>
    <mergeCell ref="B115:J115"/>
    <mergeCell ref="B116:J116"/>
    <mergeCell ref="AR48:AS48"/>
    <mergeCell ref="AR49:AS49"/>
    <mergeCell ref="AR50:AS50"/>
    <mergeCell ref="AR51:AS51"/>
    <mergeCell ref="AR52:AS52"/>
    <mergeCell ref="AR53:AS53"/>
    <mergeCell ref="AR54:AS54"/>
    <mergeCell ref="AR55:AS55"/>
    <mergeCell ref="AR56:AS56"/>
    <mergeCell ref="AT269:AU269"/>
    <mergeCell ref="AT270:AU270"/>
    <mergeCell ref="AT271:AU271"/>
    <mergeCell ref="AT272:AU272"/>
    <mergeCell ref="AT273:AU273"/>
    <mergeCell ref="AT274:AU274"/>
    <mergeCell ref="AT275:AU275"/>
    <mergeCell ref="AT276:AU276"/>
    <mergeCell ref="AR31:AS31"/>
    <mergeCell ref="AR32:AS32"/>
    <mergeCell ref="AR33:AS33"/>
    <mergeCell ref="AR34:AS34"/>
    <mergeCell ref="AR35:AS35"/>
    <mergeCell ref="AR36:AS36"/>
    <mergeCell ref="AR37:AS37"/>
    <mergeCell ref="AR38:AS38"/>
    <mergeCell ref="AR39:AS39"/>
    <mergeCell ref="AR40:AS40"/>
    <mergeCell ref="AR41:AS41"/>
    <mergeCell ref="AR42:AS42"/>
    <mergeCell ref="AR43:AS43"/>
    <mergeCell ref="AR44:AS44"/>
    <mergeCell ref="AR45:AS45"/>
    <mergeCell ref="AR46:AS46"/>
    <mergeCell ref="AR47:AS47"/>
    <mergeCell ref="AO91:AU91"/>
    <mergeCell ref="AO92:AU92"/>
    <mergeCell ref="AO96:AT96"/>
    <mergeCell ref="AO97:AT97"/>
    <mergeCell ref="AO98:AT98"/>
    <mergeCell ref="AO99:AT99"/>
    <mergeCell ref="AP192:AU192"/>
    <mergeCell ref="AP193:AU193"/>
    <mergeCell ref="AP194:AU194"/>
    <mergeCell ref="AP195:AU195"/>
    <mergeCell ref="AP196:AU196"/>
    <mergeCell ref="AQ173:AU173"/>
    <mergeCell ref="AQ174:AU174"/>
    <mergeCell ref="AQ175:AU175"/>
    <mergeCell ref="AQ176:AU176"/>
    <mergeCell ref="AQ177:AU177"/>
    <mergeCell ref="AQ178:AU178"/>
    <mergeCell ref="AQ179:AU179"/>
    <mergeCell ref="AQ180:AU180"/>
    <mergeCell ref="AQ181:AU181"/>
    <mergeCell ref="AQ182:AU182"/>
    <mergeCell ref="AQ183:AU183"/>
    <mergeCell ref="AQ184:AU184"/>
    <mergeCell ref="AQ185:AU185"/>
    <mergeCell ref="AQ186:AU186"/>
    <mergeCell ref="AQ187:AU187"/>
    <mergeCell ref="AQ188:AU188"/>
    <mergeCell ref="AO215:AU215"/>
    <mergeCell ref="AO60:AU60"/>
    <mergeCell ref="AO61:AU61"/>
    <mergeCell ref="AO62:AU62"/>
    <mergeCell ref="AO63:AU63"/>
    <mergeCell ref="AO64:AU64"/>
    <mergeCell ref="AO65:AU65"/>
    <mergeCell ref="AO66:AU66"/>
    <mergeCell ref="AO67:AU67"/>
    <mergeCell ref="AO68:AU68"/>
    <mergeCell ref="AO69:AU69"/>
    <mergeCell ref="AO70:AU70"/>
    <mergeCell ref="AO71:AU71"/>
    <mergeCell ref="AO72:AU72"/>
    <mergeCell ref="AO73:AU73"/>
    <mergeCell ref="AO74:AU74"/>
    <mergeCell ref="AO75:AU75"/>
    <mergeCell ref="AO76:AU76"/>
    <mergeCell ref="AO77:AU77"/>
    <mergeCell ref="AO78:AU78"/>
    <mergeCell ref="AO79:AU79"/>
    <mergeCell ref="AO80:AU80"/>
    <mergeCell ref="AO81:AU81"/>
    <mergeCell ref="AO82:AU82"/>
    <mergeCell ref="AO83:AU83"/>
    <mergeCell ref="AO84:AU84"/>
    <mergeCell ref="AO85:AU85"/>
    <mergeCell ref="AO86:AU86"/>
    <mergeCell ref="AO87:AU87"/>
    <mergeCell ref="AO88:AU88"/>
    <mergeCell ref="AO89:AU89"/>
    <mergeCell ref="AO90:AU90"/>
    <mergeCell ref="AO129:AT129"/>
    <mergeCell ref="AO130:AT130"/>
    <mergeCell ref="AO200:AU200"/>
    <mergeCell ref="AO201:AU201"/>
    <mergeCell ref="AO202:AU202"/>
    <mergeCell ref="AO203:AU203"/>
    <mergeCell ref="AO204:AU204"/>
    <mergeCell ref="AO205:AU205"/>
    <mergeCell ref="AO206:AU206"/>
    <mergeCell ref="AO207:AU207"/>
    <mergeCell ref="AO208:AU208"/>
    <mergeCell ref="AO209:AU209"/>
    <mergeCell ref="AO210:AU210"/>
    <mergeCell ref="AO211:AU211"/>
    <mergeCell ref="AO212:AU212"/>
    <mergeCell ref="AO213:AU213"/>
    <mergeCell ref="AO214:AU214"/>
    <mergeCell ref="AN219:AT219"/>
    <mergeCell ref="AN220:AT220"/>
    <mergeCell ref="AN221:AT221"/>
    <mergeCell ref="AO100:AT100"/>
    <mergeCell ref="AO101:AT101"/>
    <mergeCell ref="AO102:AT102"/>
    <mergeCell ref="AO103:AT103"/>
    <mergeCell ref="AO104:AT104"/>
    <mergeCell ref="AO105:AT105"/>
    <mergeCell ref="AO106:AT106"/>
    <mergeCell ref="AO107:AT107"/>
    <mergeCell ref="AO108:AT108"/>
    <mergeCell ref="AO109:AT109"/>
    <mergeCell ref="AO110:AT110"/>
    <mergeCell ref="AO111:AT111"/>
    <mergeCell ref="AO112:AT112"/>
    <mergeCell ref="AO113:AT113"/>
    <mergeCell ref="AO114:AT114"/>
    <mergeCell ref="AO115:AT115"/>
    <mergeCell ref="AO116:AT116"/>
    <mergeCell ref="AO117:AT117"/>
    <mergeCell ref="AO118:AT118"/>
    <mergeCell ref="AO119:AT119"/>
    <mergeCell ref="AO120:AT120"/>
    <mergeCell ref="AO121:AT121"/>
    <mergeCell ref="AO122:AT122"/>
    <mergeCell ref="AO123:AT123"/>
    <mergeCell ref="AO124:AT124"/>
    <mergeCell ref="AO125:AT125"/>
    <mergeCell ref="AO126:AT126"/>
    <mergeCell ref="AO127:AT127"/>
    <mergeCell ref="AO128:AT128"/>
    <mergeCell ref="AL316:AU316"/>
    <mergeCell ref="AL317:AU317"/>
    <mergeCell ref="AL318:AU318"/>
    <mergeCell ref="AL319:AU319"/>
    <mergeCell ref="AL323:AU323"/>
    <mergeCell ref="AL324:AU324"/>
    <mergeCell ref="AL325:AU325"/>
    <mergeCell ref="AL326:AU326"/>
    <mergeCell ref="AL330:AU330"/>
    <mergeCell ref="AL331:AU331"/>
    <mergeCell ref="AL332:AU332"/>
    <mergeCell ref="AL333:AU333"/>
    <mergeCell ref="AL334:AU334"/>
    <mergeCell ref="AL335:AU335"/>
    <mergeCell ref="AM134:AU134"/>
    <mergeCell ref="AM135:AU135"/>
    <mergeCell ref="AM136:AU136"/>
    <mergeCell ref="AM137:AU137"/>
    <mergeCell ref="AM138:AU138"/>
    <mergeCell ref="AM139:AU139"/>
    <mergeCell ref="AM140:AU140"/>
    <mergeCell ref="AM141:AU141"/>
    <mergeCell ref="AM142:AU142"/>
    <mergeCell ref="AM143:AU143"/>
    <mergeCell ref="AM144:AU144"/>
    <mergeCell ref="AM145:AU145"/>
    <mergeCell ref="AM146:AU146"/>
    <mergeCell ref="AM147:AU147"/>
    <mergeCell ref="AM148:AU148"/>
    <mergeCell ref="AM149:AU149"/>
    <mergeCell ref="AM150:AU150"/>
    <mergeCell ref="AM151:AU151"/>
    <mergeCell ref="AK296:AT296"/>
    <mergeCell ref="AK297:AT297"/>
    <mergeCell ref="AK298:AT298"/>
    <mergeCell ref="AK299:AT299"/>
    <mergeCell ref="AK300:AT300"/>
    <mergeCell ref="AK301:AT301"/>
    <mergeCell ref="AK302:AT302"/>
    <mergeCell ref="AK303:AT303"/>
    <mergeCell ref="AK304:AT304"/>
    <mergeCell ref="AK305:AT305"/>
    <mergeCell ref="AK306:AT306"/>
    <mergeCell ref="AL310:AU310"/>
    <mergeCell ref="AL311:AU311"/>
    <mergeCell ref="AL312:AU312"/>
    <mergeCell ref="AL313:AU313"/>
    <mergeCell ref="AL314:AU314"/>
    <mergeCell ref="AL315:AU315"/>
    <mergeCell ref="AK276:AS276"/>
    <mergeCell ref="AK277:AS277"/>
    <mergeCell ref="AK278:AS278"/>
    <mergeCell ref="AK279:AS279"/>
    <mergeCell ref="AK280:AS280"/>
    <mergeCell ref="AK281:AS281"/>
    <mergeCell ref="AK282:AS282"/>
    <mergeCell ref="AK283:AS283"/>
    <mergeCell ref="AK284:AS284"/>
    <mergeCell ref="AK288:AT288"/>
    <mergeCell ref="AK289:AT289"/>
    <mergeCell ref="AK290:AT290"/>
    <mergeCell ref="AK291:AT291"/>
    <mergeCell ref="AK292:AT292"/>
    <mergeCell ref="AK293:AT293"/>
    <mergeCell ref="AK294:AT294"/>
    <mergeCell ref="AK295:AT295"/>
    <mergeCell ref="AT277:AU277"/>
    <mergeCell ref="AT278:AU278"/>
    <mergeCell ref="AT279:AU279"/>
    <mergeCell ref="AT280:AU280"/>
    <mergeCell ref="AT281:AU281"/>
    <mergeCell ref="AT282:AU282"/>
    <mergeCell ref="AT283:AU283"/>
    <mergeCell ref="AT284:AU284"/>
    <mergeCell ref="AJ261:AS261"/>
    <mergeCell ref="AJ262:AS262"/>
    <mergeCell ref="AJ263:AS263"/>
    <mergeCell ref="AJ264:AS264"/>
    <mergeCell ref="AJ265:AS265"/>
    <mergeCell ref="AK225:AT225"/>
    <mergeCell ref="AK226:AT226"/>
    <mergeCell ref="AK227:AT227"/>
    <mergeCell ref="AK228:AT228"/>
    <mergeCell ref="AK229:AT229"/>
    <mergeCell ref="AK269:AS269"/>
    <mergeCell ref="AK270:AS270"/>
    <mergeCell ref="AK271:AS271"/>
    <mergeCell ref="AK272:AS272"/>
    <mergeCell ref="AK273:AS273"/>
    <mergeCell ref="AK274:AS274"/>
    <mergeCell ref="AK275:AS275"/>
    <mergeCell ref="AI82:AN82"/>
    <mergeCell ref="AI83:AN83"/>
    <mergeCell ref="AI84:AN84"/>
    <mergeCell ref="AI85:AN85"/>
    <mergeCell ref="AI86:AN86"/>
    <mergeCell ref="AI87:AN87"/>
    <mergeCell ref="AI88:AN88"/>
    <mergeCell ref="AI89:AN89"/>
    <mergeCell ref="AI90:AN90"/>
    <mergeCell ref="AI91:AN91"/>
    <mergeCell ref="AI92:AN92"/>
    <mergeCell ref="AJ233:AS233"/>
    <mergeCell ref="AJ234:AS234"/>
    <mergeCell ref="AJ235:AS235"/>
    <mergeCell ref="AJ236:AS236"/>
    <mergeCell ref="AJ237:AS237"/>
    <mergeCell ref="AJ238:AS238"/>
    <mergeCell ref="AM152:AU152"/>
    <mergeCell ref="AM153:AU153"/>
    <mergeCell ref="AM154:AU154"/>
    <mergeCell ref="AM155:AU155"/>
    <mergeCell ref="AM156:AU156"/>
    <mergeCell ref="AM157:AU157"/>
    <mergeCell ref="AM158:AU158"/>
    <mergeCell ref="AM159:AU159"/>
    <mergeCell ref="AN163:AU163"/>
    <mergeCell ref="AN164:AU164"/>
    <mergeCell ref="AN165:AU165"/>
    <mergeCell ref="AN166:AU166"/>
    <mergeCell ref="AN167:AU167"/>
    <mergeCell ref="AN168:AU168"/>
    <mergeCell ref="AN169:AU169"/>
    <mergeCell ref="AI65:AN65"/>
    <mergeCell ref="AI66:AN66"/>
    <mergeCell ref="AI67:AN67"/>
    <mergeCell ref="AI68:AN68"/>
    <mergeCell ref="AI69:AN69"/>
    <mergeCell ref="AI70:AN70"/>
    <mergeCell ref="AI71:AN71"/>
    <mergeCell ref="AI72:AN72"/>
    <mergeCell ref="AI73:AN73"/>
    <mergeCell ref="AI74:AN74"/>
    <mergeCell ref="AI75:AN75"/>
    <mergeCell ref="AI76:AN76"/>
    <mergeCell ref="AI77:AN77"/>
    <mergeCell ref="AI78:AN78"/>
    <mergeCell ref="AI79:AN79"/>
    <mergeCell ref="AI80:AN80"/>
    <mergeCell ref="AI81:AN81"/>
    <mergeCell ref="AH99:AN99"/>
    <mergeCell ref="AI31:AQ31"/>
    <mergeCell ref="AI32:AQ32"/>
    <mergeCell ref="AI33:AQ33"/>
    <mergeCell ref="AI34:AQ34"/>
    <mergeCell ref="AI35:AQ35"/>
    <mergeCell ref="AI36:AQ36"/>
    <mergeCell ref="AI37:AQ37"/>
    <mergeCell ref="AI38:AQ38"/>
    <mergeCell ref="AI39:AQ39"/>
    <mergeCell ref="AI40:AQ40"/>
    <mergeCell ref="AI41:AQ41"/>
    <mergeCell ref="AI42:AQ42"/>
    <mergeCell ref="AI43:AQ43"/>
    <mergeCell ref="AI44:AQ44"/>
    <mergeCell ref="AI45:AQ45"/>
    <mergeCell ref="AI46:AQ46"/>
    <mergeCell ref="AI47:AQ47"/>
    <mergeCell ref="AI48:AQ48"/>
    <mergeCell ref="AI49:AQ49"/>
    <mergeCell ref="AI50:AQ50"/>
    <mergeCell ref="AI51:AQ51"/>
    <mergeCell ref="AI52:AQ52"/>
    <mergeCell ref="AI53:AQ53"/>
    <mergeCell ref="AI54:AQ54"/>
    <mergeCell ref="AI55:AQ55"/>
    <mergeCell ref="AI56:AQ56"/>
    <mergeCell ref="AI60:AN60"/>
    <mergeCell ref="AI61:AN61"/>
    <mergeCell ref="AI62:AN62"/>
    <mergeCell ref="AI63:AN63"/>
    <mergeCell ref="AI64:AN64"/>
    <mergeCell ref="AH116:AN116"/>
    <mergeCell ref="AH117:AN117"/>
    <mergeCell ref="AH118:AN118"/>
    <mergeCell ref="AH119:AN119"/>
    <mergeCell ref="AH120:AN120"/>
    <mergeCell ref="AH121:AN121"/>
    <mergeCell ref="AH122:AN122"/>
    <mergeCell ref="AH123:AN123"/>
    <mergeCell ref="AH124:AN124"/>
    <mergeCell ref="AH125:AN125"/>
    <mergeCell ref="AH126:AN126"/>
    <mergeCell ref="AH127:AN127"/>
    <mergeCell ref="AH128:AN128"/>
    <mergeCell ref="AH129:AN129"/>
    <mergeCell ref="AH130:AN130"/>
    <mergeCell ref="AH14:AR14"/>
    <mergeCell ref="AH15:AR15"/>
    <mergeCell ref="AH16:AR16"/>
    <mergeCell ref="AH17:AR17"/>
    <mergeCell ref="AH18:AR18"/>
    <mergeCell ref="AH19:AR19"/>
    <mergeCell ref="AH20:AR20"/>
    <mergeCell ref="AH21:AR21"/>
    <mergeCell ref="AH22:AR22"/>
    <mergeCell ref="AH23:AR23"/>
    <mergeCell ref="AH24:AR24"/>
    <mergeCell ref="AH25:AR25"/>
    <mergeCell ref="AH26:AR26"/>
    <mergeCell ref="AH27:AR27"/>
    <mergeCell ref="AH96:AN96"/>
    <mergeCell ref="AH97:AN97"/>
    <mergeCell ref="AH98:AN98"/>
    <mergeCell ref="AG151:AL151"/>
    <mergeCell ref="AG152:AL152"/>
    <mergeCell ref="AG153:AL153"/>
    <mergeCell ref="AG154:AL154"/>
    <mergeCell ref="AG155:AL155"/>
    <mergeCell ref="AG156:AL156"/>
    <mergeCell ref="AG157:AL157"/>
    <mergeCell ref="AG158:AL158"/>
    <mergeCell ref="AG159:AL159"/>
    <mergeCell ref="AG163:AM163"/>
    <mergeCell ref="AG164:AM164"/>
    <mergeCell ref="AG165:AM165"/>
    <mergeCell ref="AG166:AM166"/>
    <mergeCell ref="AG167:AM167"/>
    <mergeCell ref="AG168:AM168"/>
    <mergeCell ref="AG169:AM169"/>
    <mergeCell ref="AH100:AN100"/>
    <mergeCell ref="AH101:AN101"/>
    <mergeCell ref="AH102:AN102"/>
    <mergeCell ref="AH103:AN103"/>
    <mergeCell ref="AH104:AN104"/>
    <mergeCell ref="AH105:AN105"/>
    <mergeCell ref="AH106:AN106"/>
    <mergeCell ref="AH107:AN107"/>
    <mergeCell ref="AH108:AN108"/>
    <mergeCell ref="AH109:AN109"/>
    <mergeCell ref="AH110:AN110"/>
    <mergeCell ref="AH111:AN111"/>
    <mergeCell ref="AH112:AN112"/>
    <mergeCell ref="AH113:AN113"/>
    <mergeCell ref="AH114:AN114"/>
    <mergeCell ref="AH115:AN115"/>
    <mergeCell ref="AG134:AL134"/>
    <mergeCell ref="AG135:AL135"/>
    <mergeCell ref="AG136:AL136"/>
    <mergeCell ref="AG137:AL137"/>
    <mergeCell ref="AG138:AL138"/>
    <mergeCell ref="AG139:AL139"/>
    <mergeCell ref="AG140:AL140"/>
    <mergeCell ref="AG141:AL141"/>
    <mergeCell ref="AG142:AL142"/>
    <mergeCell ref="AG143:AL143"/>
    <mergeCell ref="AG144:AL144"/>
    <mergeCell ref="AG145:AL145"/>
    <mergeCell ref="AG146:AL146"/>
    <mergeCell ref="AG147:AL147"/>
    <mergeCell ref="AG148:AL148"/>
    <mergeCell ref="AG149:AL149"/>
    <mergeCell ref="AG150:AL150"/>
    <mergeCell ref="AE192:AO192"/>
    <mergeCell ref="AE193:AO193"/>
    <mergeCell ref="AE194:AO194"/>
    <mergeCell ref="AE195:AO195"/>
    <mergeCell ref="AE196:AO196"/>
    <mergeCell ref="AF173:AP173"/>
    <mergeCell ref="AF174:AP174"/>
    <mergeCell ref="AF175:AP175"/>
    <mergeCell ref="AF176:AP176"/>
    <mergeCell ref="AF177:AP177"/>
    <mergeCell ref="AF178:AP178"/>
    <mergeCell ref="AF179:AP179"/>
    <mergeCell ref="AF180:AP180"/>
    <mergeCell ref="AF181:AP181"/>
    <mergeCell ref="AF182:AP182"/>
    <mergeCell ref="AF183:AP183"/>
    <mergeCell ref="AF184:AP184"/>
    <mergeCell ref="AF185:AP185"/>
    <mergeCell ref="AF186:AP186"/>
    <mergeCell ref="AF187:AP187"/>
    <mergeCell ref="AF188:AP188"/>
    <mergeCell ref="U186:AE186"/>
    <mergeCell ref="U187:AE187"/>
    <mergeCell ref="U188:AE188"/>
    <mergeCell ref="AB324:AK324"/>
    <mergeCell ref="AB325:AK325"/>
    <mergeCell ref="AB326:AK326"/>
    <mergeCell ref="AB330:AK330"/>
    <mergeCell ref="AB331:AK331"/>
    <mergeCell ref="AB332:AK332"/>
    <mergeCell ref="AB333:AK333"/>
    <mergeCell ref="AB334:AK334"/>
    <mergeCell ref="AB335:AK335"/>
    <mergeCell ref="AC219:AM219"/>
    <mergeCell ref="AC220:AM220"/>
    <mergeCell ref="AC221:AM221"/>
    <mergeCell ref="AD200:AN200"/>
    <mergeCell ref="AD201:AN201"/>
    <mergeCell ref="AD202:AN202"/>
    <mergeCell ref="AD203:AN203"/>
    <mergeCell ref="AD204:AN204"/>
    <mergeCell ref="AD205:AN205"/>
    <mergeCell ref="AD206:AN206"/>
    <mergeCell ref="AD207:AN207"/>
    <mergeCell ref="AD208:AN208"/>
    <mergeCell ref="AD209:AN209"/>
    <mergeCell ref="AD210:AN210"/>
    <mergeCell ref="AD211:AN211"/>
    <mergeCell ref="AD212:AN212"/>
    <mergeCell ref="AD213:AN213"/>
    <mergeCell ref="AD214:AN214"/>
    <mergeCell ref="AD215:AN215"/>
    <mergeCell ref="AJ239:AS239"/>
    <mergeCell ref="AJ240:AS240"/>
    <mergeCell ref="AJ241:AS241"/>
    <mergeCell ref="AJ242:AS242"/>
    <mergeCell ref="AA301:AJ301"/>
    <mergeCell ref="AA302:AJ302"/>
    <mergeCell ref="AA303:AJ303"/>
    <mergeCell ref="AA304:AJ304"/>
    <mergeCell ref="AA305:AJ305"/>
    <mergeCell ref="AA306:AJ306"/>
    <mergeCell ref="AB310:AK310"/>
    <mergeCell ref="AB311:AK311"/>
    <mergeCell ref="AB312:AK312"/>
    <mergeCell ref="AB313:AK313"/>
    <mergeCell ref="AB314:AK314"/>
    <mergeCell ref="AB315:AK315"/>
    <mergeCell ref="AB316:AK316"/>
    <mergeCell ref="AB317:AK317"/>
    <mergeCell ref="AB318:AK318"/>
    <mergeCell ref="AB319:AK319"/>
    <mergeCell ref="AB323:AK323"/>
    <mergeCell ref="Q311:AA311"/>
    <mergeCell ref="Q312:AA312"/>
    <mergeCell ref="Q313:AA313"/>
    <mergeCell ref="Q314:AA314"/>
    <mergeCell ref="Q315:AA315"/>
    <mergeCell ref="Q316:AA316"/>
    <mergeCell ref="Q317:AA317"/>
    <mergeCell ref="Q318:AA318"/>
    <mergeCell ref="Q319:AA319"/>
    <mergeCell ref="Q323:AA323"/>
    <mergeCell ref="AA281:AJ281"/>
    <mergeCell ref="AA282:AJ282"/>
    <mergeCell ref="AA283:AJ283"/>
    <mergeCell ref="AA284:AJ284"/>
    <mergeCell ref="AA288:AJ288"/>
    <mergeCell ref="AA289:AJ289"/>
    <mergeCell ref="AA290:AJ290"/>
    <mergeCell ref="AA291:AJ291"/>
    <mergeCell ref="AA292:AJ292"/>
    <mergeCell ref="AA293:AJ293"/>
    <mergeCell ref="AA294:AJ294"/>
    <mergeCell ref="AA295:AJ295"/>
    <mergeCell ref="AA296:AJ296"/>
    <mergeCell ref="AA297:AJ297"/>
    <mergeCell ref="AA298:AJ298"/>
    <mergeCell ref="AA299:AJ299"/>
    <mergeCell ref="AA300:AJ300"/>
    <mergeCell ref="AA225:AJ225"/>
    <mergeCell ref="AA226:AJ226"/>
    <mergeCell ref="AA227:AJ227"/>
    <mergeCell ref="AA228:AJ228"/>
    <mergeCell ref="AA229:AJ229"/>
    <mergeCell ref="AA269:AJ269"/>
    <mergeCell ref="AA270:AJ270"/>
    <mergeCell ref="AA271:AJ271"/>
    <mergeCell ref="AA272:AJ272"/>
    <mergeCell ref="AA273:AJ273"/>
    <mergeCell ref="AA274:AJ274"/>
    <mergeCell ref="AA275:AJ275"/>
    <mergeCell ref="AA276:AJ276"/>
    <mergeCell ref="AA277:AJ277"/>
    <mergeCell ref="AA278:AJ278"/>
    <mergeCell ref="AA279:AJ279"/>
    <mergeCell ref="AA280:AJ280"/>
    <mergeCell ref="AJ243:AS243"/>
    <mergeCell ref="AJ244:AS244"/>
    <mergeCell ref="AJ245:AS245"/>
    <mergeCell ref="AJ246:AS246"/>
    <mergeCell ref="AJ247:AS247"/>
    <mergeCell ref="AJ251:AS251"/>
    <mergeCell ref="AJ252:AS252"/>
    <mergeCell ref="AJ253:AS253"/>
    <mergeCell ref="AJ254:AS254"/>
    <mergeCell ref="AJ255:AS255"/>
    <mergeCell ref="AJ256:AS256"/>
    <mergeCell ref="AJ257:AS257"/>
    <mergeCell ref="AJ258:AS258"/>
    <mergeCell ref="AJ259:AS259"/>
    <mergeCell ref="AJ260:AS260"/>
  </mergeCells>
  <pageMargins left="0.7" right="0.7" top="0.75" bottom="0.75" header="0.3" footer="0.3"/>
  <pageSetup paperSize="9" scale="95" orientation="portrait" r:id="rId1"/>
  <headerFooter alignWithMargins="0">
    <oddFooter>&amp;R_x000D_&amp;1#&amp;"Aptos"&amp;10&amp;K0078D7 Classification : Internal</oddFooter>
  </headerFooter>
  <rowBreaks count="4" manualBreakCount="4">
    <brk id="57" max="48" man="1"/>
    <brk id="131" max="48" man="1"/>
    <brk id="197" max="48" man="1"/>
    <brk id="266" max="48"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H47"/>
  <sheetViews>
    <sheetView topLeftCell="A2" zoomScaleNormal="100" workbookViewId="0">
      <selection activeCell="F3" sqref="F3:H3"/>
    </sheetView>
  </sheetViews>
  <sheetFormatPr defaultRowHeight="14.4" x14ac:dyDescent="0.25"/>
  <cols>
    <col min="1" max="1" width="0.6640625" customWidth="1"/>
    <col min="2" max="2" width="0" hidden="1" customWidth="1"/>
    <col min="3" max="3" width="0.109375" customWidth="1"/>
    <col min="4" max="4" width="21.6640625" customWidth="1"/>
    <col min="5" max="5" width="0.88671875" customWidth="1"/>
    <col min="6" max="6" width="14.5546875" customWidth="1"/>
    <col min="7" max="7" width="48.88671875" customWidth="1"/>
    <col min="8" max="9" width="0.109375" customWidth="1"/>
  </cols>
  <sheetData>
    <row r="1" spans="3:8" s="1" customFormat="1" ht="0.45" customHeight="1" x14ac:dyDescent="0.15"/>
    <row r="2" spans="3:8" s="1" customFormat="1" ht="7.95" customHeight="1" x14ac:dyDescent="0.15">
      <c r="C2" s="68"/>
      <c r="D2" s="68"/>
      <c r="E2" s="68"/>
    </row>
    <row r="3" spans="3:8" s="1" customFormat="1" ht="22.95" customHeight="1" x14ac:dyDescent="0.15">
      <c r="C3" s="68"/>
      <c r="D3" s="68"/>
      <c r="E3" s="68"/>
      <c r="F3" s="74" t="s">
        <v>14</v>
      </c>
      <c r="G3" s="74"/>
      <c r="H3" s="74"/>
    </row>
    <row r="4" spans="3:8" s="1" customFormat="1" ht="6.3" customHeight="1" x14ac:dyDescent="0.15">
      <c r="C4" s="68"/>
      <c r="D4" s="68"/>
      <c r="E4" s="68"/>
    </row>
    <row r="5" spans="3:8" s="1" customFormat="1" ht="9.6" customHeight="1" x14ac:dyDescent="0.15"/>
    <row r="6" spans="3:8" s="1" customFormat="1" ht="33" customHeight="1" x14ac:dyDescent="0.15">
      <c r="C6" s="70" t="s">
        <v>1211</v>
      </c>
      <c r="D6" s="70"/>
      <c r="E6" s="70"/>
      <c r="F6" s="70"/>
      <c r="G6" s="70"/>
    </row>
    <row r="7" spans="3:8" s="1" customFormat="1" ht="6.9" customHeight="1" x14ac:dyDescent="0.15"/>
    <row r="8" spans="3:8" s="1" customFormat="1" ht="5.25" customHeight="1" x14ac:dyDescent="0.15">
      <c r="C8" s="63" t="s">
        <v>1091</v>
      </c>
      <c r="D8" s="63"/>
    </row>
    <row r="9" spans="3:8" s="1" customFormat="1" ht="21.3" customHeight="1" x14ac:dyDescent="0.15">
      <c r="C9" s="63"/>
      <c r="D9" s="63"/>
      <c r="F9" s="3">
        <v>46022</v>
      </c>
    </row>
    <row r="10" spans="3:8" s="1" customFormat="1" ht="2.7" customHeight="1" x14ac:dyDescent="0.15">
      <c r="C10" s="63"/>
      <c r="D10" s="63"/>
    </row>
    <row r="11" spans="3:8" s="1" customFormat="1" ht="2.1" customHeight="1" x14ac:dyDescent="0.15"/>
    <row r="12" spans="3:8" s="1" customFormat="1" ht="19.2" customHeight="1" x14ac:dyDescent="0.15">
      <c r="D12" s="83" t="s">
        <v>1212</v>
      </c>
      <c r="E12" s="83"/>
      <c r="F12" s="83"/>
      <c r="G12" s="83"/>
      <c r="H12" s="83"/>
    </row>
    <row r="13" spans="3:8" s="1" customFormat="1" ht="238.35" customHeight="1" x14ac:dyDescent="0.15"/>
    <row r="14" spans="3:8" s="1" customFormat="1" ht="19.2" customHeight="1" x14ac:dyDescent="0.15">
      <c r="C14" s="83" t="s">
        <v>1213</v>
      </c>
      <c r="D14" s="83"/>
      <c r="E14" s="83"/>
      <c r="F14" s="83"/>
      <c r="G14" s="83"/>
      <c r="H14" s="83"/>
    </row>
    <row r="15" spans="3:8" s="1" customFormat="1" ht="399.45" customHeight="1" x14ac:dyDescent="0.15"/>
    <row r="16" spans="3:8" s="1" customFormat="1" ht="19.2" customHeight="1" x14ac:dyDescent="0.15">
      <c r="C16" s="83" t="s">
        <v>1214</v>
      </c>
      <c r="D16" s="83"/>
      <c r="E16" s="83"/>
      <c r="F16" s="83"/>
      <c r="G16" s="83"/>
      <c r="H16" s="83"/>
    </row>
    <row r="17" spans="3:8" s="1" customFormat="1" ht="355.2" customHeight="1" x14ac:dyDescent="0.15"/>
    <row r="18" spans="3:8" s="1" customFormat="1" ht="19.2" customHeight="1" x14ac:dyDescent="0.15">
      <c r="C18" s="83" t="s">
        <v>1215</v>
      </c>
      <c r="D18" s="83"/>
      <c r="E18" s="83"/>
      <c r="F18" s="83"/>
      <c r="G18" s="83"/>
    </row>
    <row r="19" spans="3:8" s="1" customFormat="1" ht="393.6" customHeight="1" x14ac:dyDescent="0.15"/>
    <row r="20" spans="3:8" s="1" customFormat="1" ht="19.2" customHeight="1" x14ac:dyDescent="0.15">
      <c r="C20" s="83" t="s">
        <v>1216</v>
      </c>
      <c r="D20" s="83"/>
      <c r="E20" s="83"/>
      <c r="F20" s="83"/>
      <c r="G20" s="83"/>
    </row>
    <row r="21" spans="3:8" s="1" customFormat="1" ht="352.5" customHeight="1" x14ac:dyDescent="0.15"/>
    <row r="22" spans="3:8" s="1" customFormat="1" ht="19.2" customHeight="1" x14ac:dyDescent="0.15">
      <c r="C22" s="83" t="s">
        <v>1217</v>
      </c>
      <c r="D22" s="83"/>
      <c r="E22" s="83"/>
      <c r="F22" s="83"/>
      <c r="G22" s="83"/>
    </row>
    <row r="23" spans="3:8" s="1" customFormat="1" ht="375.9" customHeight="1" x14ac:dyDescent="0.15"/>
    <row r="24" spans="3:8" s="1" customFormat="1" ht="19.649999999999999" customHeight="1" x14ac:dyDescent="0.15">
      <c r="C24" s="83" t="s">
        <v>1218</v>
      </c>
      <c r="D24" s="83"/>
      <c r="E24" s="83"/>
      <c r="F24" s="83"/>
      <c r="G24" s="83"/>
    </row>
    <row r="25" spans="3:8" s="1" customFormat="1" ht="263.39999999999998" customHeight="1" x14ac:dyDescent="0.15"/>
    <row r="26" spans="3:8" s="1" customFormat="1" ht="19.2" customHeight="1" x14ac:dyDescent="0.15">
      <c r="C26" s="83" t="s">
        <v>1219</v>
      </c>
      <c r="D26" s="83"/>
      <c r="E26" s="83"/>
      <c r="F26" s="83"/>
      <c r="G26" s="83"/>
      <c r="H26" s="83"/>
    </row>
    <row r="27" spans="3:8" s="1" customFormat="1" ht="175.95" customHeight="1" x14ac:dyDescent="0.15"/>
    <row r="28" spans="3:8" s="1" customFormat="1" ht="19.2" customHeight="1" x14ac:dyDescent="0.15">
      <c r="C28" s="83" t="s">
        <v>1220</v>
      </c>
      <c r="D28" s="83"/>
      <c r="E28" s="83"/>
      <c r="F28" s="83"/>
      <c r="G28" s="83"/>
    </row>
    <row r="29" spans="3:8" s="1" customFormat="1" ht="284.7" customHeight="1" x14ac:dyDescent="0.15"/>
    <row r="30" spans="3:8" s="1" customFormat="1" ht="19.2" customHeight="1" x14ac:dyDescent="0.15">
      <c r="C30" s="83" t="s">
        <v>1221</v>
      </c>
      <c r="D30" s="83"/>
      <c r="E30" s="83"/>
      <c r="F30" s="83"/>
      <c r="G30" s="83"/>
    </row>
    <row r="31" spans="3:8" s="1" customFormat="1" ht="195.15" customHeight="1" x14ac:dyDescent="0.15"/>
    <row r="32" spans="3:8" s="1" customFormat="1" ht="19.2" customHeight="1" x14ac:dyDescent="0.15">
      <c r="C32" s="83" t="s">
        <v>1222</v>
      </c>
      <c r="D32" s="83"/>
      <c r="E32" s="83"/>
      <c r="F32" s="83"/>
      <c r="G32" s="83"/>
    </row>
    <row r="33" spans="2:8" s="1" customFormat="1" ht="193.05" customHeight="1" x14ac:dyDescent="0.15"/>
    <row r="34" spans="2:8" s="1" customFormat="1" ht="19.2" customHeight="1" x14ac:dyDescent="0.15">
      <c r="C34" s="83" t="s">
        <v>1223</v>
      </c>
      <c r="D34" s="83"/>
      <c r="E34" s="83"/>
      <c r="F34" s="83"/>
      <c r="G34" s="83"/>
      <c r="H34" s="83"/>
    </row>
    <row r="35" spans="2:8" s="1" customFormat="1" ht="341.25" customHeight="1" x14ac:dyDescent="0.15"/>
    <row r="36" spans="2:8" s="1" customFormat="1" ht="19.2" customHeight="1" x14ac:dyDescent="0.15">
      <c r="C36" s="83" t="s">
        <v>1224</v>
      </c>
      <c r="D36" s="83"/>
      <c r="E36" s="83"/>
      <c r="F36" s="83"/>
      <c r="G36" s="83"/>
      <c r="H36" s="83"/>
    </row>
    <row r="37" spans="2:8" s="1" customFormat="1" ht="318.89999999999998" customHeight="1" x14ac:dyDescent="0.15"/>
    <row r="38" spans="2:8" s="1" customFormat="1" ht="19.2" customHeight="1" x14ac:dyDescent="0.15">
      <c r="C38" s="83" t="s">
        <v>1225</v>
      </c>
      <c r="D38" s="83"/>
      <c r="E38" s="83"/>
      <c r="F38" s="83"/>
      <c r="G38" s="83"/>
    </row>
    <row r="39" spans="2:8" s="1" customFormat="1" ht="278.85000000000002" customHeight="1" x14ac:dyDescent="0.15"/>
    <row r="40" spans="2:8" s="1" customFormat="1" ht="19.2" customHeight="1" x14ac:dyDescent="0.15">
      <c r="C40" s="83" t="s">
        <v>1226</v>
      </c>
      <c r="D40" s="83"/>
      <c r="E40" s="83"/>
      <c r="F40" s="83"/>
      <c r="G40" s="83"/>
    </row>
    <row r="41" spans="2:8" s="1" customFormat="1" ht="361.5" customHeight="1" x14ac:dyDescent="0.15"/>
    <row r="42" spans="2:8" s="1" customFormat="1" ht="19.2" customHeight="1" x14ac:dyDescent="0.15">
      <c r="C42" s="83" t="s">
        <v>1227</v>
      </c>
      <c r="D42" s="83"/>
      <c r="E42" s="83"/>
      <c r="F42" s="83"/>
      <c r="G42" s="83"/>
    </row>
    <row r="43" spans="2:8" s="1" customFormat="1" ht="400.95" customHeight="1" x14ac:dyDescent="0.15"/>
    <row r="44" spans="2:8" s="1" customFormat="1" ht="19.2" customHeight="1" x14ac:dyDescent="0.15">
      <c r="B44" s="83" t="s">
        <v>1228</v>
      </c>
      <c r="C44" s="83"/>
      <c r="D44" s="83"/>
      <c r="E44" s="83"/>
      <c r="F44" s="83"/>
      <c r="G44" s="83"/>
    </row>
    <row r="45" spans="2:8" s="1" customFormat="1" ht="181.35" customHeight="1" x14ac:dyDescent="0.15"/>
    <row r="46" spans="2:8" s="1" customFormat="1" ht="19.2" customHeight="1" x14ac:dyDescent="0.15">
      <c r="C46" s="83" t="s">
        <v>1229</v>
      </c>
      <c r="D46" s="83"/>
      <c r="E46" s="83"/>
      <c r="F46" s="83"/>
      <c r="G46" s="83"/>
    </row>
    <row r="47" spans="2:8" s="1" customFormat="1" ht="172.8" customHeight="1" x14ac:dyDescent="0.15"/>
  </sheetData>
  <mergeCells count="22">
    <mergeCell ref="F3:H3"/>
    <mergeCell ref="C42:G42"/>
    <mergeCell ref="C46:G46"/>
    <mergeCell ref="C6:G6"/>
    <mergeCell ref="C8:D10"/>
    <mergeCell ref="D12:H12"/>
    <mergeCell ref="B44:G44"/>
    <mergeCell ref="C14:H14"/>
    <mergeCell ref="C16:H16"/>
    <mergeCell ref="C18:G18"/>
    <mergeCell ref="C2:E4"/>
    <mergeCell ref="C20:G20"/>
    <mergeCell ref="C22:G22"/>
    <mergeCell ref="C24:G24"/>
    <mergeCell ref="C26:H26"/>
    <mergeCell ref="C28:G28"/>
    <mergeCell ref="C30:G30"/>
    <mergeCell ref="C32:G32"/>
    <mergeCell ref="C34:H34"/>
    <mergeCell ref="C36:H36"/>
    <mergeCell ref="C38:G38"/>
    <mergeCell ref="C40:G40"/>
  </mergeCells>
  <pageMargins left="0.7" right="0.7" top="0.75" bottom="0.75" header="0.3" footer="0.3"/>
  <pageSetup paperSize="9" scale="28" orientation="portrait" r:id="rId1"/>
  <headerFooter alignWithMargins="0">
    <oddFooter>&amp;R_x000D_&amp;1#&amp;"Aptos"&amp;10&amp;K0078D7 Classification : Internal</oddFooter>
  </headerFooter>
  <rowBreaks count="2" manualBreakCount="2">
    <brk id="25" max="16383" man="1"/>
    <brk id="4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25"/>
  <sheetViews>
    <sheetView view="pageBreakPreview" topLeftCell="A6" zoomScale="60" zoomScaleNormal="100" workbookViewId="0">
      <selection activeCell="B6" sqref="B6:H6"/>
    </sheetView>
  </sheetViews>
  <sheetFormatPr defaultRowHeight="14.4" x14ac:dyDescent="0.25"/>
  <cols>
    <col min="1" max="1" width="0.6640625" customWidth="1"/>
    <col min="2" max="2" width="13.6640625" customWidth="1"/>
    <col min="3" max="3" width="6.6640625" customWidth="1"/>
    <col min="4" max="4" width="13.5546875" customWidth="1"/>
    <col min="5" max="5" width="14.5546875" customWidth="1"/>
    <col min="6" max="6" width="21.21875" customWidth="1"/>
    <col min="7" max="7" width="14.5546875" customWidth="1"/>
    <col min="8" max="9" width="0.109375" customWidth="1"/>
    <col min="10" max="10" width="0.21875" customWidth="1"/>
  </cols>
  <sheetData>
    <row r="1" spans="2:9" s="1" customFormat="1" ht="0.45" customHeight="1" x14ac:dyDescent="0.15"/>
    <row r="2" spans="2:9" s="1" customFormat="1" ht="7.95" customHeight="1" x14ac:dyDescent="0.15">
      <c r="B2" s="68"/>
      <c r="C2" s="68"/>
    </row>
    <row r="3" spans="2:9" s="1" customFormat="1" ht="22.95" customHeight="1" x14ac:dyDescent="0.15">
      <c r="B3" s="68"/>
      <c r="C3" s="68"/>
      <c r="D3" s="74" t="s">
        <v>14</v>
      </c>
      <c r="E3" s="74"/>
      <c r="F3" s="74"/>
      <c r="G3" s="74"/>
      <c r="H3" s="74"/>
      <c r="I3" s="74"/>
    </row>
    <row r="4" spans="2:9" s="1" customFormat="1" ht="6.3" customHeight="1" x14ac:dyDescent="0.15">
      <c r="B4" s="68"/>
      <c r="C4" s="68"/>
    </row>
    <row r="5" spans="2:9" s="1" customFormat="1" ht="9" customHeight="1" x14ac:dyDescent="0.15"/>
    <row r="6" spans="2:9" s="1" customFormat="1" ht="33" customHeight="1" x14ac:dyDescent="0.15">
      <c r="B6" s="70" t="s">
        <v>1235</v>
      </c>
      <c r="C6" s="70"/>
      <c r="D6" s="70"/>
      <c r="E6" s="70"/>
      <c r="F6" s="70"/>
      <c r="G6" s="70"/>
      <c r="H6" s="70"/>
    </row>
    <row r="7" spans="2:9" s="1" customFormat="1" ht="14.4" customHeight="1" x14ac:dyDescent="0.15"/>
    <row r="8" spans="2:9" s="1" customFormat="1" ht="21.3" customHeight="1" x14ac:dyDescent="0.15">
      <c r="B8" s="63" t="s">
        <v>1091</v>
      </c>
      <c r="D8" s="3">
        <v>46022</v>
      </c>
    </row>
    <row r="9" spans="2:9" s="1" customFormat="1" ht="1.05" customHeight="1" x14ac:dyDescent="0.15">
      <c r="B9" s="63"/>
    </row>
    <row r="10" spans="2:9" s="1" customFormat="1" ht="12.75" customHeight="1" x14ac:dyDescent="0.15"/>
    <row r="11" spans="2:9" s="1" customFormat="1" ht="19.2" customHeight="1" x14ac:dyDescent="0.15">
      <c r="B11" s="106" t="s">
        <v>1236</v>
      </c>
      <c r="C11" s="106"/>
      <c r="D11" s="106"/>
      <c r="E11" s="106"/>
      <c r="F11" s="106"/>
      <c r="G11" s="106"/>
      <c r="H11" s="106"/>
    </row>
    <row r="12" spans="2:9" s="1" customFormat="1" ht="14.85" customHeight="1" x14ac:dyDescent="0.15"/>
    <row r="13" spans="2:9" s="1" customFormat="1" ht="14.85" customHeight="1" x14ac:dyDescent="0.15">
      <c r="B13" s="4"/>
      <c r="C13" s="107" t="s">
        <v>1099</v>
      </c>
      <c r="D13" s="107"/>
      <c r="E13" s="21" t="s">
        <v>1100</v>
      </c>
      <c r="F13" s="21" t="s">
        <v>1101</v>
      </c>
      <c r="G13" s="21" t="s">
        <v>1100</v>
      </c>
    </row>
    <row r="14" spans="2:9" s="1" customFormat="1" ht="14.85" customHeight="1" x14ac:dyDescent="0.15">
      <c r="B14" s="7" t="s">
        <v>1230</v>
      </c>
      <c r="C14" s="108">
        <v>2269150843.4000001</v>
      </c>
      <c r="D14" s="108"/>
      <c r="E14" s="48">
        <v>0.997025448027964</v>
      </c>
      <c r="F14" s="49">
        <v>31953</v>
      </c>
      <c r="G14" s="48">
        <v>0.99821930646672896</v>
      </c>
    </row>
    <row r="15" spans="2:9" s="1" customFormat="1" ht="2.7" customHeight="1" x14ac:dyDescent="0.15"/>
    <row r="16" spans="2:9" s="1" customFormat="1" ht="14.85" customHeight="1" x14ac:dyDescent="0.15">
      <c r="B16" s="7" t="s">
        <v>1231</v>
      </c>
      <c r="C16" s="108">
        <v>5339176.54</v>
      </c>
      <c r="D16" s="108"/>
      <c r="E16" s="48">
        <v>2.3459413892104701E-3</v>
      </c>
      <c r="F16" s="49">
        <v>48</v>
      </c>
      <c r="G16" s="48">
        <v>1.4995313964386099E-3</v>
      </c>
    </row>
    <row r="17" spans="2:7" s="1" customFormat="1" ht="1.05" customHeight="1" x14ac:dyDescent="0.15"/>
    <row r="18" spans="2:7" s="1" customFormat="1" ht="14.85" customHeight="1" x14ac:dyDescent="0.15">
      <c r="B18" s="7" t="s">
        <v>1232</v>
      </c>
      <c r="C18" s="108">
        <v>1063041.27</v>
      </c>
      <c r="D18" s="108"/>
      <c r="E18" s="48">
        <v>4.6708186085412003E-4</v>
      </c>
      <c r="F18" s="49">
        <v>6</v>
      </c>
      <c r="G18" s="48">
        <v>1.87441424554827E-4</v>
      </c>
    </row>
    <row r="19" spans="2:7" s="1" customFormat="1" ht="2.1" customHeight="1" x14ac:dyDescent="0.15"/>
    <row r="20" spans="2:7" s="1" customFormat="1" ht="14.85" customHeight="1" x14ac:dyDescent="0.15">
      <c r="B20" s="7" t="s">
        <v>1233</v>
      </c>
      <c r="C20" s="108">
        <v>37527.58</v>
      </c>
      <c r="D20" s="108"/>
      <c r="E20" s="48">
        <v>1.6488966509975499E-5</v>
      </c>
      <c r="F20" s="49">
        <v>1</v>
      </c>
      <c r="G20" s="48">
        <v>3.1240237425804398E-5</v>
      </c>
    </row>
    <row r="21" spans="2:7" s="1" customFormat="1" ht="2.1" customHeight="1" x14ac:dyDescent="0.15"/>
    <row r="22" spans="2:7" s="1" customFormat="1" ht="14.85" customHeight="1" x14ac:dyDescent="0.15">
      <c r="B22" s="7" t="s">
        <v>1234</v>
      </c>
      <c r="C22" s="108">
        <v>330098.98</v>
      </c>
      <c r="D22" s="108"/>
      <c r="E22" s="48">
        <v>1.4503975545977299E-4</v>
      </c>
      <c r="F22" s="49">
        <v>2</v>
      </c>
      <c r="G22" s="48">
        <v>6.2480474851608905E-5</v>
      </c>
    </row>
    <row r="23" spans="2:7" s="1" customFormat="1" ht="1.05" customHeight="1" x14ac:dyDescent="0.15"/>
    <row r="24" spans="2:7" s="1" customFormat="1" ht="14.85" customHeight="1" x14ac:dyDescent="0.15">
      <c r="B24" s="5" t="s">
        <v>72</v>
      </c>
      <c r="C24" s="109">
        <v>2275920687.77</v>
      </c>
      <c r="D24" s="109"/>
      <c r="E24" s="50">
        <v>1</v>
      </c>
      <c r="F24" s="51">
        <v>32010</v>
      </c>
      <c r="G24" s="50">
        <v>1</v>
      </c>
    </row>
    <row r="25" spans="2:7" s="1" customFormat="1" ht="358.95" customHeight="1" x14ac:dyDescent="0.15"/>
  </sheetData>
  <mergeCells count="12">
    <mergeCell ref="C24:D24"/>
    <mergeCell ref="D3:I3"/>
    <mergeCell ref="C14:D14"/>
    <mergeCell ref="C16:D16"/>
    <mergeCell ref="C18:D18"/>
    <mergeCell ref="C20:D20"/>
    <mergeCell ref="C22:D22"/>
    <mergeCell ref="B11:H11"/>
    <mergeCell ref="B2:C4"/>
    <mergeCell ref="B6:H6"/>
    <mergeCell ref="B8:B9"/>
    <mergeCell ref="C13:D1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N366"/>
  <sheetViews>
    <sheetView zoomScaleNormal="100" workbookViewId="0">
      <selection activeCell="A92" sqref="A92"/>
    </sheetView>
  </sheetViews>
  <sheetFormatPr defaultRowHeight="14.4" x14ac:dyDescent="0.25"/>
  <cols>
    <col min="1" max="1" width="0.44140625" customWidth="1"/>
    <col min="2" max="2" width="0.109375" customWidth="1"/>
    <col min="3" max="3" width="0.44140625" customWidth="1"/>
    <col min="4" max="4" width="9.21875" customWidth="1"/>
    <col min="5" max="5" width="5.21875" customWidth="1"/>
    <col min="6" max="6" width="0.44140625" customWidth="1"/>
    <col min="7" max="7" width="6.5546875" customWidth="1"/>
    <col min="8" max="8" width="4.88671875" customWidth="1"/>
    <col min="9" max="9" width="9" customWidth="1"/>
    <col min="10" max="10" width="2.5546875" customWidth="1"/>
    <col min="11" max="11" width="12.21875" customWidth="1"/>
    <col min="12" max="12" width="12" customWidth="1"/>
    <col min="13" max="13" width="12.21875" customWidth="1"/>
    <col min="14" max="14" width="6.6640625" customWidth="1"/>
    <col min="15" max="15" width="0.109375" customWidth="1"/>
  </cols>
  <sheetData>
    <row r="1" spans="2:14" s="1" customFormat="1" ht="9" customHeight="1" x14ac:dyDescent="0.15">
      <c r="C1" s="68"/>
      <c r="D1" s="68"/>
      <c r="E1" s="68"/>
      <c r="F1" s="68"/>
      <c r="G1" s="68"/>
    </row>
    <row r="2" spans="2:14" s="1" customFormat="1" ht="22.95" customHeight="1" x14ac:dyDescent="0.15">
      <c r="C2" s="68"/>
      <c r="D2" s="68"/>
      <c r="E2" s="68"/>
      <c r="F2" s="68"/>
      <c r="G2" s="68"/>
      <c r="I2" s="74" t="s">
        <v>14</v>
      </c>
      <c r="J2" s="74"/>
      <c r="K2" s="74"/>
      <c r="L2" s="74"/>
      <c r="M2" s="74"/>
      <c r="N2" s="74"/>
    </row>
    <row r="3" spans="2:14" s="1" customFormat="1" ht="5.85" customHeight="1" x14ac:dyDescent="0.15">
      <c r="C3" s="68"/>
      <c r="D3" s="68"/>
      <c r="E3" s="68"/>
      <c r="F3" s="68"/>
      <c r="G3" s="68"/>
    </row>
    <row r="4" spans="2:14" s="1" customFormat="1" ht="2.1" customHeight="1" x14ac:dyDescent="0.15"/>
    <row r="5" spans="2:14" s="1" customFormat="1" ht="31.95" customHeight="1" x14ac:dyDescent="0.15">
      <c r="C5" s="70" t="s">
        <v>1246</v>
      </c>
      <c r="D5" s="70"/>
      <c r="E5" s="70"/>
      <c r="F5" s="70"/>
      <c r="G5" s="70"/>
      <c r="H5" s="70"/>
      <c r="I5" s="70"/>
      <c r="J5" s="70"/>
      <c r="K5" s="70"/>
      <c r="L5" s="70"/>
      <c r="M5" s="70"/>
    </row>
    <row r="6" spans="2:14" s="1" customFormat="1" ht="2.1" customHeight="1" x14ac:dyDescent="0.15"/>
    <row r="7" spans="2:14" s="1" customFormat="1" ht="2.1" customHeight="1" x14ac:dyDescent="0.15">
      <c r="C7" s="63" t="s">
        <v>1091</v>
      </c>
      <c r="D7" s="63"/>
      <c r="E7" s="63"/>
    </row>
    <row r="8" spans="2:14" s="1" customFormat="1" ht="21.3" customHeight="1" x14ac:dyDescent="0.15">
      <c r="H8" s="115">
        <v>45992</v>
      </c>
      <c r="I8" s="115"/>
    </row>
    <row r="9" spans="2:14" s="1" customFormat="1" ht="4.2" customHeight="1" x14ac:dyDescent="0.15"/>
    <row r="10" spans="2:14" s="1" customFormat="1" ht="17.55" customHeight="1" x14ac:dyDescent="0.15">
      <c r="B10" s="110" t="s">
        <v>1247</v>
      </c>
      <c r="C10" s="110"/>
      <c r="D10" s="110"/>
      <c r="E10" s="110"/>
      <c r="F10" s="110"/>
      <c r="G10" s="61" t="s">
        <v>1248</v>
      </c>
      <c r="H10" s="114" t="s">
        <v>1249</v>
      </c>
      <c r="I10" s="114"/>
      <c r="J10" s="114"/>
      <c r="K10" s="114"/>
    </row>
    <row r="11" spans="2:14" s="1" customFormat="1" ht="27.15" customHeight="1" x14ac:dyDescent="0.15">
      <c r="C11" s="52" t="s">
        <v>1237</v>
      </c>
      <c r="D11" s="21" t="s">
        <v>1238</v>
      </c>
      <c r="E11" s="21" t="s">
        <v>1239</v>
      </c>
      <c r="F11" s="52" t="s">
        <v>1240</v>
      </c>
      <c r="G11" s="112" t="s">
        <v>1241</v>
      </c>
      <c r="H11" s="112"/>
      <c r="I11" s="107" t="s">
        <v>1242</v>
      </c>
      <c r="J11" s="107"/>
      <c r="K11" s="21" t="s">
        <v>1243</v>
      </c>
      <c r="L11" s="21" t="s">
        <v>1244</v>
      </c>
      <c r="M11" s="21" t="s">
        <v>1245</v>
      </c>
    </row>
    <row r="12" spans="2:14" s="1" customFormat="1" ht="12.75" customHeight="1" x14ac:dyDescent="0.15">
      <c r="C12" s="53">
        <v>45992</v>
      </c>
      <c r="D12" s="54">
        <v>46023</v>
      </c>
      <c r="E12" s="13">
        <v>1</v>
      </c>
      <c r="F12" s="55">
        <v>31</v>
      </c>
      <c r="G12" s="111">
        <v>1750000000</v>
      </c>
      <c r="H12" s="111"/>
      <c r="I12" s="93">
        <v>2259406794.8343902</v>
      </c>
      <c r="J12" s="93"/>
      <c r="K12" s="13">
        <v>2255574673.7099199</v>
      </c>
      <c r="L12" s="13">
        <v>2249838283.10706</v>
      </c>
      <c r="M12" s="13">
        <v>2240308991.8929801</v>
      </c>
    </row>
    <row r="13" spans="2:14" s="1" customFormat="1" ht="12.75" customHeight="1" x14ac:dyDescent="0.15">
      <c r="C13" s="53">
        <v>45992</v>
      </c>
      <c r="D13" s="54">
        <v>46054</v>
      </c>
      <c r="E13" s="13">
        <v>2</v>
      </c>
      <c r="F13" s="55">
        <v>62</v>
      </c>
      <c r="G13" s="111">
        <v>1750000000</v>
      </c>
      <c r="H13" s="111"/>
      <c r="I13" s="93">
        <v>2243446289.89639</v>
      </c>
      <c r="J13" s="93"/>
      <c r="K13" s="13">
        <v>2235842641.6903601</v>
      </c>
      <c r="L13" s="13">
        <v>2224484686.91853</v>
      </c>
      <c r="M13" s="13">
        <v>2205680783.9857202</v>
      </c>
    </row>
    <row r="14" spans="2:14" s="1" customFormat="1" ht="12.75" customHeight="1" x14ac:dyDescent="0.15">
      <c r="C14" s="53">
        <v>45992</v>
      </c>
      <c r="D14" s="54">
        <v>46082</v>
      </c>
      <c r="E14" s="13">
        <v>3</v>
      </c>
      <c r="F14" s="55">
        <v>90</v>
      </c>
      <c r="G14" s="111">
        <v>1750000000</v>
      </c>
      <c r="H14" s="111"/>
      <c r="I14" s="93">
        <v>2227148111.7558398</v>
      </c>
      <c r="J14" s="93"/>
      <c r="K14" s="13">
        <v>2216199134.5661302</v>
      </c>
      <c r="L14" s="13">
        <v>2199875397.9471502</v>
      </c>
      <c r="M14" s="13">
        <v>2172932988.46593</v>
      </c>
    </row>
    <row r="15" spans="2:14" s="1" customFormat="1" ht="12.75" customHeight="1" x14ac:dyDescent="0.15">
      <c r="C15" s="53">
        <v>45992</v>
      </c>
      <c r="D15" s="54">
        <v>46113</v>
      </c>
      <c r="E15" s="13">
        <v>4</v>
      </c>
      <c r="F15" s="55">
        <v>121</v>
      </c>
      <c r="G15" s="111">
        <v>1750000000</v>
      </c>
      <c r="H15" s="111"/>
      <c r="I15" s="93">
        <v>2211428455.12291</v>
      </c>
      <c r="J15" s="93"/>
      <c r="K15" s="13">
        <v>2196824450.8961701</v>
      </c>
      <c r="L15" s="13">
        <v>2175097596.3169999</v>
      </c>
      <c r="M15" s="13">
        <v>2139358753.3985901</v>
      </c>
    </row>
    <row r="16" spans="2:14" s="1" customFormat="1" ht="12.75" customHeight="1" x14ac:dyDescent="0.15">
      <c r="C16" s="53">
        <v>45992</v>
      </c>
      <c r="D16" s="54">
        <v>46143</v>
      </c>
      <c r="E16" s="13">
        <v>5</v>
      </c>
      <c r="F16" s="55">
        <v>151</v>
      </c>
      <c r="G16" s="111">
        <v>1750000000</v>
      </c>
      <c r="H16" s="111"/>
      <c r="I16" s="93">
        <v>2195317803.5975699</v>
      </c>
      <c r="J16" s="93"/>
      <c r="K16" s="13">
        <v>2177240578.9175601</v>
      </c>
      <c r="L16" s="13">
        <v>2150401637.5922298</v>
      </c>
      <c r="M16" s="13">
        <v>2106398493.5383699</v>
      </c>
    </row>
    <row r="17" spans="3:13" s="1" customFormat="1" ht="12.75" customHeight="1" x14ac:dyDescent="0.15">
      <c r="C17" s="53">
        <v>45992</v>
      </c>
      <c r="D17" s="54">
        <v>46174</v>
      </c>
      <c r="E17" s="13">
        <v>6</v>
      </c>
      <c r="F17" s="55">
        <v>182</v>
      </c>
      <c r="G17" s="111">
        <v>1750000000</v>
      </c>
      <c r="H17" s="111"/>
      <c r="I17" s="93">
        <v>2178287386.1395602</v>
      </c>
      <c r="J17" s="93"/>
      <c r="K17" s="13">
        <v>2156686283.3587198</v>
      </c>
      <c r="L17" s="13">
        <v>2124683431.2430799</v>
      </c>
      <c r="M17" s="13">
        <v>2072391508.63428</v>
      </c>
    </row>
    <row r="18" spans="3:13" s="1" customFormat="1" ht="12.75" customHeight="1" x14ac:dyDescent="0.15">
      <c r="C18" s="53">
        <v>45992</v>
      </c>
      <c r="D18" s="54">
        <v>46204</v>
      </c>
      <c r="E18" s="13">
        <v>7</v>
      </c>
      <c r="F18" s="55">
        <v>212</v>
      </c>
      <c r="G18" s="111">
        <v>1750000000</v>
      </c>
      <c r="H18" s="111"/>
      <c r="I18" s="93">
        <v>2161994372.6791501</v>
      </c>
      <c r="J18" s="93"/>
      <c r="K18" s="13">
        <v>2137041319.0239201</v>
      </c>
      <c r="L18" s="13">
        <v>2100148195.37042</v>
      </c>
      <c r="M18" s="13">
        <v>2040063087.59216</v>
      </c>
    </row>
    <row r="19" spans="3:13" s="1" customFormat="1" ht="12.75" customHeight="1" x14ac:dyDescent="0.15">
      <c r="C19" s="53">
        <v>45992</v>
      </c>
      <c r="D19" s="54">
        <v>46235</v>
      </c>
      <c r="E19" s="13">
        <v>8</v>
      </c>
      <c r="F19" s="55">
        <v>243</v>
      </c>
      <c r="G19" s="111">
        <v>1750000000</v>
      </c>
      <c r="H19" s="111"/>
      <c r="I19" s="93">
        <v>2146751764.89607</v>
      </c>
      <c r="J19" s="93"/>
      <c r="K19" s="13">
        <v>2118375610.5738299</v>
      </c>
      <c r="L19" s="13">
        <v>2076510267.23229</v>
      </c>
      <c r="M19" s="13">
        <v>2008557915.24529</v>
      </c>
    </row>
    <row r="20" spans="3:13" s="1" customFormat="1" ht="12.75" customHeight="1" x14ac:dyDescent="0.15">
      <c r="C20" s="53">
        <v>45992</v>
      </c>
      <c r="D20" s="54">
        <v>46266</v>
      </c>
      <c r="E20" s="13">
        <v>9</v>
      </c>
      <c r="F20" s="55">
        <v>274</v>
      </c>
      <c r="G20" s="111">
        <v>1750000000</v>
      </c>
      <c r="H20" s="111"/>
      <c r="I20" s="93">
        <v>2130849553.7404499</v>
      </c>
      <c r="J20" s="93"/>
      <c r="K20" s="13">
        <v>2099117290.7460999</v>
      </c>
      <c r="L20" s="13">
        <v>2052399565.50313</v>
      </c>
      <c r="M20" s="13">
        <v>1976827662.15925</v>
      </c>
    </row>
    <row r="21" spans="3:13" s="1" customFormat="1" ht="12.75" customHeight="1" x14ac:dyDescent="0.15">
      <c r="C21" s="53">
        <v>45992</v>
      </c>
      <c r="D21" s="54">
        <v>46296</v>
      </c>
      <c r="E21" s="13">
        <v>10</v>
      </c>
      <c r="F21" s="55">
        <v>304</v>
      </c>
      <c r="G21" s="111">
        <v>1750000000</v>
      </c>
      <c r="H21" s="111"/>
      <c r="I21" s="93">
        <v>2115334485.6921599</v>
      </c>
      <c r="J21" s="93"/>
      <c r="K21" s="13">
        <v>2080412852.3180399</v>
      </c>
      <c r="L21" s="13">
        <v>2029104917.7882099</v>
      </c>
      <c r="M21" s="13">
        <v>1946379323.7058799</v>
      </c>
    </row>
    <row r="22" spans="3:13" s="1" customFormat="1" ht="12.75" customHeight="1" x14ac:dyDescent="0.15">
      <c r="C22" s="53">
        <v>45992</v>
      </c>
      <c r="D22" s="54">
        <v>46327</v>
      </c>
      <c r="E22" s="13">
        <v>11</v>
      </c>
      <c r="F22" s="55">
        <v>335</v>
      </c>
      <c r="G22" s="111">
        <v>1750000000</v>
      </c>
      <c r="H22" s="111"/>
      <c r="I22" s="93">
        <v>2100254284.13133</v>
      </c>
      <c r="J22" s="93"/>
      <c r="K22" s="13">
        <v>2062078227.52248</v>
      </c>
      <c r="L22" s="13">
        <v>2006107515.8397901</v>
      </c>
      <c r="M22" s="13">
        <v>1916168972.5172999</v>
      </c>
    </row>
    <row r="23" spans="3:13" s="1" customFormat="1" ht="12.75" customHeight="1" x14ac:dyDescent="0.15">
      <c r="C23" s="53">
        <v>45992</v>
      </c>
      <c r="D23" s="54">
        <v>46357</v>
      </c>
      <c r="E23" s="13">
        <v>12</v>
      </c>
      <c r="F23" s="55">
        <v>365</v>
      </c>
      <c r="G23" s="111">
        <v>1750000000</v>
      </c>
      <c r="H23" s="111"/>
      <c r="I23" s="93">
        <v>2085422986.72769</v>
      </c>
      <c r="J23" s="93"/>
      <c r="K23" s="13">
        <v>2044155709.07058</v>
      </c>
      <c r="L23" s="13">
        <v>1983776812.5473399</v>
      </c>
      <c r="M23" s="13">
        <v>1887072091.39869</v>
      </c>
    </row>
    <row r="24" spans="3:13" s="1" customFormat="1" ht="12.75" customHeight="1" x14ac:dyDescent="0.15">
      <c r="C24" s="53">
        <v>45992</v>
      </c>
      <c r="D24" s="54">
        <v>46388</v>
      </c>
      <c r="E24" s="13">
        <v>13</v>
      </c>
      <c r="F24" s="55">
        <v>396</v>
      </c>
      <c r="G24" s="111">
        <v>1750000000</v>
      </c>
      <c r="H24" s="111"/>
      <c r="I24" s="93">
        <v>2069913959.72137</v>
      </c>
      <c r="J24" s="93"/>
      <c r="K24" s="13">
        <v>2025512326.1682401</v>
      </c>
      <c r="L24" s="13">
        <v>1960684966.1237199</v>
      </c>
      <c r="M24" s="13">
        <v>1857206181.29283</v>
      </c>
    </row>
    <row r="25" spans="3:13" s="1" customFormat="1" ht="12.75" customHeight="1" x14ac:dyDescent="0.15">
      <c r="C25" s="53">
        <v>45992</v>
      </c>
      <c r="D25" s="54">
        <v>46419</v>
      </c>
      <c r="E25" s="13">
        <v>14</v>
      </c>
      <c r="F25" s="55">
        <v>427</v>
      </c>
      <c r="G25" s="111">
        <v>1750000000</v>
      </c>
      <c r="H25" s="111"/>
      <c r="I25" s="93">
        <v>2054822702.5022299</v>
      </c>
      <c r="J25" s="93"/>
      <c r="K25" s="13">
        <v>2007334418.8815</v>
      </c>
      <c r="L25" s="13">
        <v>1938147175.43784</v>
      </c>
      <c r="M25" s="13">
        <v>1828082005.76752</v>
      </c>
    </row>
    <row r="26" spans="3:13" s="1" customFormat="1" ht="12.75" customHeight="1" x14ac:dyDescent="0.15">
      <c r="C26" s="53">
        <v>45992</v>
      </c>
      <c r="D26" s="54">
        <v>46447</v>
      </c>
      <c r="E26" s="13">
        <v>15</v>
      </c>
      <c r="F26" s="55">
        <v>455</v>
      </c>
      <c r="G26" s="111">
        <v>1750000000</v>
      </c>
      <c r="H26" s="111"/>
      <c r="I26" s="93">
        <v>2039967362.59043</v>
      </c>
      <c r="J26" s="93"/>
      <c r="K26" s="13">
        <v>1989769264.8250699</v>
      </c>
      <c r="L26" s="13">
        <v>1916773761.1255801</v>
      </c>
      <c r="M26" s="13">
        <v>1801004459.0476401</v>
      </c>
    </row>
    <row r="27" spans="3:13" s="1" customFormat="1" ht="12.75" customHeight="1" x14ac:dyDescent="0.15">
      <c r="C27" s="53">
        <v>45992</v>
      </c>
      <c r="D27" s="54">
        <v>46478</v>
      </c>
      <c r="E27" s="13">
        <v>16</v>
      </c>
      <c r="F27" s="55">
        <v>486</v>
      </c>
      <c r="G27" s="111">
        <v>1750000000</v>
      </c>
      <c r="H27" s="111"/>
      <c r="I27" s="93">
        <v>2025116743.84567</v>
      </c>
      <c r="J27" s="93"/>
      <c r="K27" s="13">
        <v>1971933851.8015101</v>
      </c>
      <c r="L27" s="13">
        <v>1894761592.5153201</v>
      </c>
      <c r="M27" s="13">
        <v>1772781148.4434299</v>
      </c>
    </row>
    <row r="28" spans="3:13" s="1" customFormat="1" ht="12.75" customHeight="1" x14ac:dyDescent="0.15">
      <c r="C28" s="53">
        <v>45992</v>
      </c>
      <c r="D28" s="54">
        <v>46508</v>
      </c>
      <c r="E28" s="13">
        <v>17</v>
      </c>
      <c r="F28" s="55">
        <v>516</v>
      </c>
      <c r="G28" s="111">
        <v>1750000000</v>
      </c>
      <c r="H28" s="111"/>
      <c r="I28" s="93">
        <v>2010334992.7982299</v>
      </c>
      <c r="J28" s="93"/>
      <c r="K28" s="13">
        <v>1954327173.7400801</v>
      </c>
      <c r="L28" s="13">
        <v>1873222080.2560599</v>
      </c>
      <c r="M28" s="13">
        <v>1745443936.0074601</v>
      </c>
    </row>
    <row r="29" spans="3:13" s="1" customFormat="1" ht="12.75" customHeight="1" x14ac:dyDescent="0.15">
      <c r="C29" s="53">
        <v>45992</v>
      </c>
      <c r="D29" s="54">
        <v>46539</v>
      </c>
      <c r="E29" s="13">
        <v>18</v>
      </c>
      <c r="F29" s="55">
        <v>547</v>
      </c>
      <c r="G29" s="111">
        <v>1750000000</v>
      </c>
      <c r="H29" s="111"/>
      <c r="I29" s="93">
        <v>1995844008.7778399</v>
      </c>
      <c r="J29" s="93"/>
      <c r="K29" s="13">
        <v>1936949117.24895</v>
      </c>
      <c r="L29" s="13">
        <v>1851843590.25738</v>
      </c>
      <c r="M29" s="13">
        <v>1718215204.09781</v>
      </c>
    </row>
    <row r="30" spans="3:13" s="1" customFormat="1" ht="12.75" customHeight="1" x14ac:dyDescent="0.15">
      <c r="C30" s="53">
        <v>45992</v>
      </c>
      <c r="D30" s="54">
        <v>46569</v>
      </c>
      <c r="E30" s="13">
        <v>19</v>
      </c>
      <c r="F30" s="55">
        <v>577</v>
      </c>
      <c r="G30" s="111">
        <v>1750000000</v>
      </c>
      <c r="H30" s="111"/>
      <c r="I30" s="93">
        <v>1980913654.2746401</v>
      </c>
      <c r="J30" s="93"/>
      <c r="K30" s="13">
        <v>1919303801.1096001</v>
      </c>
      <c r="L30" s="13">
        <v>1830457211.0659399</v>
      </c>
      <c r="M30" s="13">
        <v>1691410100.4547701</v>
      </c>
    </row>
    <row r="31" spans="3:13" s="1" customFormat="1" ht="12.75" customHeight="1" x14ac:dyDescent="0.15">
      <c r="C31" s="53">
        <v>45992</v>
      </c>
      <c r="D31" s="54">
        <v>46600</v>
      </c>
      <c r="E31" s="13">
        <v>20</v>
      </c>
      <c r="F31" s="55">
        <v>608</v>
      </c>
      <c r="G31" s="111">
        <v>1750000000</v>
      </c>
      <c r="H31" s="111"/>
      <c r="I31" s="93">
        <v>1966351378.7084701</v>
      </c>
      <c r="J31" s="93"/>
      <c r="K31" s="13">
        <v>1901963086.8369</v>
      </c>
      <c r="L31" s="13">
        <v>1809306046.80021</v>
      </c>
      <c r="M31" s="13">
        <v>1664784381.0058601</v>
      </c>
    </row>
    <row r="32" spans="3:13" s="1" customFormat="1" ht="12.75" customHeight="1" x14ac:dyDescent="0.15">
      <c r="C32" s="53">
        <v>45992</v>
      </c>
      <c r="D32" s="54">
        <v>46631</v>
      </c>
      <c r="E32" s="13">
        <v>21</v>
      </c>
      <c r="F32" s="55">
        <v>639</v>
      </c>
      <c r="G32" s="111">
        <v>1750000000</v>
      </c>
      <c r="H32" s="111"/>
      <c r="I32" s="93">
        <v>1951974415.57936</v>
      </c>
      <c r="J32" s="93"/>
      <c r="K32" s="13">
        <v>1884854613.9942</v>
      </c>
      <c r="L32" s="13">
        <v>1788470992.42521</v>
      </c>
      <c r="M32" s="13">
        <v>1638643494.8703599</v>
      </c>
    </row>
    <row r="33" spans="3:13" s="1" customFormat="1" ht="12.75" customHeight="1" x14ac:dyDescent="0.15">
      <c r="C33" s="53">
        <v>45992</v>
      </c>
      <c r="D33" s="54">
        <v>46661</v>
      </c>
      <c r="E33" s="13">
        <v>22</v>
      </c>
      <c r="F33" s="55">
        <v>669</v>
      </c>
      <c r="G33" s="111">
        <v>1750000000</v>
      </c>
      <c r="H33" s="111"/>
      <c r="I33" s="93">
        <v>1937091108.3871601</v>
      </c>
      <c r="J33" s="93"/>
      <c r="K33" s="13">
        <v>1867412854.40961</v>
      </c>
      <c r="L33" s="13">
        <v>1767559959.1508901</v>
      </c>
      <c r="M33" s="13">
        <v>1612845682.3490801</v>
      </c>
    </row>
    <row r="34" spans="3:13" s="1" customFormat="1" ht="12.75" customHeight="1" x14ac:dyDescent="0.15">
      <c r="C34" s="53">
        <v>45992</v>
      </c>
      <c r="D34" s="54">
        <v>46692</v>
      </c>
      <c r="E34" s="13">
        <v>23</v>
      </c>
      <c r="F34" s="55">
        <v>700</v>
      </c>
      <c r="G34" s="111">
        <v>1750000000</v>
      </c>
      <c r="H34" s="111"/>
      <c r="I34" s="93">
        <v>1922525913.54214</v>
      </c>
      <c r="J34" s="93"/>
      <c r="K34" s="13">
        <v>1850228122.4460101</v>
      </c>
      <c r="L34" s="13">
        <v>1746840214.88446</v>
      </c>
      <c r="M34" s="13">
        <v>1587188331.8387599</v>
      </c>
    </row>
    <row r="35" spans="3:13" s="1" customFormat="1" ht="12.75" customHeight="1" x14ac:dyDescent="0.15">
      <c r="C35" s="53">
        <v>45992</v>
      </c>
      <c r="D35" s="54">
        <v>46722</v>
      </c>
      <c r="E35" s="13">
        <v>24</v>
      </c>
      <c r="F35" s="55">
        <v>730</v>
      </c>
      <c r="G35" s="111">
        <v>1750000000</v>
      </c>
      <c r="H35" s="111"/>
      <c r="I35" s="93">
        <v>1907918720.56389</v>
      </c>
      <c r="J35" s="93"/>
      <c r="K35" s="13">
        <v>1833156339.6683099</v>
      </c>
      <c r="L35" s="13">
        <v>1726462605.6045001</v>
      </c>
      <c r="M35" s="13">
        <v>1562242830.51174</v>
      </c>
    </row>
    <row r="36" spans="3:13" s="1" customFormat="1" ht="12.75" customHeight="1" x14ac:dyDescent="0.15">
      <c r="C36" s="53">
        <v>45992</v>
      </c>
      <c r="D36" s="54">
        <v>46753</v>
      </c>
      <c r="E36" s="13">
        <v>25</v>
      </c>
      <c r="F36" s="55">
        <v>761</v>
      </c>
      <c r="G36" s="111">
        <v>1750000000</v>
      </c>
      <c r="H36" s="111"/>
      <c r="I36" s="93">
        <v>1893779955.35269</v>
      </c>
      <c r="J36" s="93"/>
      <c r="K36" s="13">
        <v>1816485478.21715</v>
      </c>
      <c r="L36" s="13">
        <v>1706411205.07305</v>
      </c>
      <c r="M36" s="13">
        <v>1537558604.05288</v>
      </c>
    </row>
    <row r="37" spans="3:13" s="1" customFormat="1" ht="12.75" customHeight="1" x14ac:dyDescent="0.15">
      <c r="C37" s="53">
        <v>45992</v>
      </c>
      <c r="D37" s="54">
        <v>46784</v>
      </c>
      <c r="E37" s="13">
        <v>26</v>
      </c>
      <c r="F37" s="55">
        <v>792</v>
      </c>
      <c r="G37" s="111">
        <v>1750000000</v>
      </c>
      <c r="H37" s="111"/>
      <c r="I37" s="93">
        <v>1879564090.20839</v>
      </c>
      <c r="J37" s="93"/>
      <c r="K37" s="13">
        <v>1799792065.73943</v>
      </c>
      <c r="L37" s="13">
        <v>1686429497.0211101</v>
      </c>
      <c r="M37" s="13">
        <v>1513117983.8090501</v>
      </c>
    </row>
    <row r="38" spans="3:13" s="1" customFormat="1" ht="12.75" customHeight="1" x14ac:dyDescent="0.15">
      <c r="C38" s="53">
        <v>45992</v>
      </c>
      <c r="D38" s="54">
        <v>46813</v>
      </c>
      <c r="E38" s="13">
        <v>27</v>
      </c>
      <c r="F38" s="55">
        <v>821</v>
      </c>
      <c r="G38" s="111">
        <v>1000000000</v>
      </c>
      <c r="H38" s="111"/>
      <c r="I38" s="93">
        <v>1865111317.22086</v>
      </c>
      <c r="J38" s="93"/>
      <c r="K38" s="13">
        <v>1783118857.2562001</v>
      </c>
      <c r="L38" s="13">
        <v>1666831086.3766401</v>
      </c>
      <c r="M38" s="13">
        <v>1489607128.76776</v>
      </c>
    </row>
    <row r="39" spans="3:13" s="1" customFormat="1" ht="12.75" customHeight="1" x14ac:dyDescent="0.15">
      <c r="C39" s="53">
        <v>45992</v>
      </c>
      <c r="D39" s="54">
        <v>46844</v>
      </c>
      <c r="E39" s="13">
        <v>28</v>
      </c>
      <c r="F39" s="55">
        <v>852</v>
      </c>
      <c r="G39" s="111">
        <v>1000000000</v>
      </c>
      <c r="H39" s="111"/>
      <c r="I39" s="93">
        <v>1851054241.9502399</v>
      </c>
      <c r="J39" s="93"/>
      <c r="K39" s="13">
        <v>1766678239.53158</v>
      </c>
      <c r="L39" s="13">
        <v>1647262649.5566599</v>
      </c>
      <c r="M39" s="13">
        <v>1465884056.76071</v>
      </c>
    </row>
    <row r="40" spans="3:13" s="1" customFormat="1" ht="12.75" customHeight="1" x14ac:dyDescent="0.15">
      <c r="C40" s="53">
        <v>45992</v>
      </c>
      <c r="D40" s="54">
        <v>46874</v>
      </c>
      <c r="E40" s="13">
        <v>29</v>
      </c>
      <c r="F40" s="55">
        <v>882</v>
      </c>
      <c r="G40" s="111">
        <v>1000000000</v>
      </c>
      <c r="H40" s="111"/>
      <c r="I40" s="93">
        <v>1837213498.83639</v>
      </c>
      <c r="J40" s="93"/>
      <c r="K40" s="13">
        <v>1750590239.4418399</v>
      </c>
      <c r="L40" s="13">
        <v>1628244655.9087501</v>
      </c>
      <c r="M40" s="13">
        <v>1443020547.16644</v>
      </c>
    </row>
    <row r="41" spans="3:13" s="1" customFormat="1" ht="12.75" customHeight="1" x14ac:dyDescent="0.15">
      <c r="C41" s="53">
        <v>45992</v>
      </c>
      <c r="D41" s="54">
        <v>46905</v>
      </c>
      <c r="E41" s="13">
        <v>30</v>
      </c>
      <c r="F41" s="55">
        <v>913</v>
      </c>
      <c r="G41" s="111">
        <v>1000000000</v>
      </c>
      <c r="H41" s="111"/>
      <c r="I41" s="93">
        <v>1822680594.5893099</v>
      </c>
      <c r="J41" s="93"/>
      <c r="K41" s="13">
        <v>1733796907.00653</v>
      </c>
      <c r="L41" s="13">
        <v>1608523741.87655</v>
      </c>
      <c r="M41" s="13">
        <v>1419505072.13783</v>
      </c>
    </row>
    <row r="42" spans="3:13" s="1" customFormat="1" ht="12.75" customHeight="1" x14ac:dyDescent="0.15">
      <c r="C42" s="53">
        <v>45992</v>
      </c>
      <c r="D42" s="54">
        <v>46935</v>
      </c>
      <c r="E42" s="13">
        <v>31</v>
      </c>
      <c r="F42" s="55">
        <v>943</v>
      </c>
      <c r="G42" s="111">
        <v>1000000000</v>
      </c>
      <c r="H42" s="111"/>
      <c r="I42" s="93">
        <v>1808631931.9689901</v>
      </c>
      <c r="J42" s="93"/>
      <c r="K42" s="13">
        <v>1717609401.48826</v>
      </c>
      <c r="L42" s="13">
        <v>1589583797.95</v>
      </c>
      <c r="M42" s="13">
        <v>1397040460.5262899</v>
      </c>
    </row>
    <row r="43" spans="3:13" s="1" customFormat="1" ht="12.75" customHeight="1" x14ac:dyDescent="0.15">
      <c r="C43" s="53">
        <v>45992</v>
      </c>
      <c r="D43" s="54">
        <v>46966</v>
      </c>
      <c r="E43" s="13">
        <v>32</v>
      </c>
      <c r="F43" s="55">
        <v>974</v>
      </c>
      <c r="G43" s="111">
        <v>1000000000</v>
      </c>
      <c r="H43" s="111"/>
      <c r="I43" s="93">
        <v>1795066241.55545</v>
      </c>
      <c r="J43" s="93"/>
      <c r="K43" s="13">
        <v>1701835085.73544</v>
      </c>
      <c r="L43" s="13">
        <v>1570979742.1230299</v>
      </c>
      <c r="M43" s="13">
        <v>1374841905.41032</v>
      </c>
    </row>
    <row r="44" spans="3:13" s="1" customFormat="1" ht="12.75" customHeight="1" x14ac:dyDescent="0.15">
      <c r="C44" s="53">
        <v>45992</v>
      </c>
      <c r="D44" s="54">
        <v>46997</v>
      </c>
      <c r="E44" s="13">
        <v>33</v>
      </c>
      <c r="F44" s="55">
        <v>1005</v>
      </c>
      <c r="G44" s="111">
        <v>1000000000</v>
      </c>
      <c r="H44" s="111"/>
      <c r="I44" s="93">
        <v>1781458848.41853</v>
      </c>
      <c r="J44" s="93"/>
      <c r="K44" s="13">
        <v>1686069868.07289</v>
      </c>
      <c r="L44" s="13">
        <v>1552468410.0915501</v>
      </c>
      <c r="M44" s="13">
        <v>1352887137.0343001</v>
      </c>
    </row>
    <row r="45" spans="3:13" s="1" customFormat="1" ht="12.75" customHeight="1" x14ac:dyDescent="0.15">
      <c r="C45" s="53">
        <v>45992</v>
      </c>
      <c r="D45" s="54">
        <v>47027</v>
      </c>
      <c r="E45" s="13">
        <v>34</v>
      </c>
      <c r="F45" s="55">
        <v>1035</v>
      </c>
      <c r="G45" s="111">
        <v>0</v>
      </c>
      <c r="H45" s="111"/>
      <c r="I45" s="93">
        <v>1768061157.0083799</v>
      </c>
      <c r="J45" s="93"/>
      <c r="K45" s="13">
        <v>1670642848.6982999</v>
      </c>
      <c r="L45" s="13">
        <v>1534477723.4605601</v>
      </c>
      <c r="M45" s="13">
        <v>1331727804.4617801</v>
      </c>
    </row>
    <row r="46" spans="3:13" s="1" customFormat="1" ht="11.1" customHeight="1" x14ac:dyDescent="0.15">
      <c r="C46" s="53">
        <v>45992</v>
      </c>
      <c r="D46" s="54">
        <v>47058</v>
      </c>
      <c r="E46" s="13">
        <v>35</v>
      </c>
      <c r="F46" s="55">
        <v>1066</v>
      </c>
      <c r="G46" s="111"/>
      <c r="H46" s="111"/>
      <c r="I46" s="93">
        <v>1753158713.68472</v>
      </c>
      <c r="J46" s="93"/>
      <c r="K46" s="13">
        <v>1653751863.3952601</v>
      </c>
      <c r="L46" s="13">
        <v>1515100395.0283699</v>
      </c>
      <c r="M46" s="13">
        <v>1309341430.7765801</v>
      </c>
    </row>
    <row r="47" spans="3:13" s="1" customFormat="1" ht="11.1" customHeight="1" x14ac:dyDescent="0.15">
      <c r="C47" s="53">
        <v>45992</v>
      </c>
      <c r="D47" s="54">
        <v>47088</v>
      </c>
      <c r="E47" s="13">
        <v>36</v>
      </c>
      <c r="F47" s="55">
        <v>1096</v>
      </c>
      <c r="G47" s="111"/>
      <c r="H47" s="111"/>
      <c r="I47" s="93">
        <v>1739634962.91769</v>
      </c>
      <c r="J47" s="93"/>
      <c r="K47" s="13">
        <v>1638301390.17556</v>
      </c>
      <c r="L47" s="13">
        <v>1497251069.4458001</v>
      </c>
      <c r="M47" s="13">
        <v>1288612127.2878301</v>
      </c>
    </row>
    <row r="48" spans="3:13" s="1" customFormat="1" ht="11.1" customHeight="1" x14ac:dyDescent="0.15">
      <c r="C48" s="53">
        <v>45992</v>
      </c>
      <c r="D48" s="54">
        <v>47119</v>
      </c>
      <c r="E48" s="13">
        <v>37</v>
      </c>
      <c r="F48" s="55">
        <v>1127</v>
      </c>
      <c r="G48" s="111"/>
      <c r="H48" s="111"/>
      <c r="I48" s="93">
        <v>1726163433.96715</v>
      </c>
      <c r="J48" s="93"/>
      <c r="K48" s="13">
        <v>1622857413.8972001</v>
      </c>
      <c r="L48" s="13">
        <v>1479364827.50317</v>
      </c>
      <c r="M48" s="13">
        <v>1267825524.0390301</v>
      </c>
    </row>
    <row r="49" spans="3:13" s="1" customFormat="1" ht="11.1" customHeight="1" x14ac:dyDescent="0.15">
      <c r="C49" s="53">
        <v>45992</v>
      </c>
      <c r="D49" s="54">
        <v>47150</v>
      </c>
      <c r="E49" s="13">
        <v>38</v>
      </c>
      <c r="F49" s="55">
        <v>1158</v>
      </c>
      <c r="G49" s="111"/>
      <c r="H49" s="111"/>
      <c r="I49" s="93">
        <v>1712641796.5132401</v>
      </c>
      <c r="J49" s="93"/>
      <c r="K49" s="13">
        <v>1607414083.27546</v>
      </c>
      <c r="L49" s="13">
        <v>1461560465.3563499</v>
      </c>
      <c r="M49" s="13">
        <v>1247261762.79528</v>
      </c>
    </row>
    <row r="50" spans="3:13" s="1" customFormat="1" ht="11.1" customHeight="1" x14ac:dyDescent="0.15">
      <c r="C50" s="53">
        <v>45992</v>
      </c>
      <c r="D50" s="54">
        <v>47178</v>
      </c>
      <c r="E50" s="13">
        <v>39</v>
      </c>
      <c r="F50" s="55">
        <v>1186</v>
      </c>
      <c r="G50" s="111"/>
      <c r="H50" s="111"/>
      <c r="I50" s="93">
        <v>1699192764.1258199</v>
      </c>
      <c r="J50" s="93"/>
      <c r="K50" s="13">
        <v>1592348061.1636801</v>
      </c>
      <c r="L50" s="13">
        <v>1444535228.1403301</v>
      </c>
      <c r="M50" s="13">
        <v>1228015844.0142</v>
      </c>
    </row>
    <row r="51" spans="3:13" s="1" customFormat="1" ht="11.1" customHeight="1" x14ac:dyDescent="0.15">
      <c r="C51" s="53">
        <v>45992</v>
      </c>
      <c r="D51" s="54">
        <v>47209</v>
      </c>
      <c r="E51" s="13">
        <v>40</v>
      </c>
      <c r="F51" s="55">
        <v>1217</v>
      </c>
      <c r="G51" s="111"/>
      <c r="H51" s="111"/>
      <c r="I51" s="93">
        <v>1684670063.98489</v>
      </c>
      <c r="J51" s="93"/>
      <c r="K51" s="13">
        <v>1576060886.40904</v>
      </c>
      <c r="L51" s="13">
        <v>1426123768.5538199</v>
      </c>
      <c r="M51" s="13">
        <v>1207229030.1385601</v>
      </c>
    </row>
    <row r="52" spans="3:13" s="1" customFormat="1" ht="11.1" customHeight="1" x14ac:dyDescent="0.15">
      <c r="C52" s="53">
        <v>45992</v>
      </c>
      <c r="D52" s="54">
        <v>47239</v>
      </c>
      <c r="E52" s="13">
        <v>41</v>
      </c>
      <c r="F52" s="55">
        <v>1247</v>
      </c>
      <c r="G52" s="111"/>
      <c r="H52" s="111"/>
      <c r="I52" s="93">
        <v>1671215933.23031</v>
      </c>
      <c r="J52" s="93"/>
      <c r="K52" s="13">
        <v>1560907834.30111</v>
      </c>
      <c r="L52" s="13">
        <v>1408935963.16557</v>
      </c>
      <c r="M52" s="13">
        <v>1187790343.76245</v>
      </c>
    </row>
    <row r="53" spans="3:13" s="1" customFormat="1" ht="11.1" customHeight="1" x14ac:dyDescent="0.15">
      <c r="C53" s="53">
        <v>45992</v>
      </c>
      <c r="D53" s="54">
        <v>47270</v>
      </c>
      <c r="E53" s="13">
        <v>42</v>
      </c>
      <c r="F53" s="55">
        <v>1278</v>
      </c>
      <c r="G53" s="111"/>
      <c r="H53" s="111"/>
      <c r="I53" s="93">
        <v>1658135132.2622199</v>
      </c>
      <c r="J53" s="93"/>
      <c r="K53" s="13">
        <v>1546063734.0476201</v>
      </c>
      <c r="L53" s="13">
        <v>1391987964.3737099</v>
      </c>
      <c r="M53" s="13">
        <v>1168532068.63134</v>
      </c>
    </row>
    <row r="54" spans="3:13" s="1" customFormat="1" ht="11.1" customHeight="1" x14ac:dyDescent="0.15">
      <c r="C54" s="53">
        <v>45992</v>
      </c>
      <c r="D54" s="54">
        <v>47300</v>
      </c>
      <c r="E54" s="13">
        <v>43</v>
      </c>
      <c r="F54" s="55">
        <v>1308</v>
      </c>
      <c r="G54" s="111"/>
      <c r="H54" s="111"/>
      <c r="I54" s="93">
        <v>1644711044.5504799</v>
      </c>
      <c r="J54" s="93"/>
      <c r="K54" s="13">
        <v>1531029790.0787599</v>
      </c>
      <c r="L54" s="13">
        <v>1375059514.8452499</v>
      </c>
      <c r="M54" s="13">
        <v>1149589356.5722899</v>
      </c>
    </row>
    <row r="55" spans="3:13" s="1" customFormat="1" ht="11.1" customHeight="1" x14ac:dyDescent="0.15">
      <c r="C55" s="53">
        <v>45992</v>
      </c>
      <c r="D55" s="54">
        <v>47331</v>
      </c>
      <c r="E55" s="13">
        <v>44</v>
      </c>
      <c r="F55" s="55">
        <v>1339</v>
      </c>
      <c r="G55" s="111"/>
      <c r="H55" s="111"/>
      <c r="I55" s="93">
        <v>1631575853.9450901</v>
      </c>
      <c r="J55" s="93"/>
      <c r="K55" s="13">
        <v>1516226493.0557001</v>
      </c>
      <c r="L55" s="13">
        <v>1358301024.1824999</v>
      </c>
      <c r="M55" s="13">
        <v>1130768980.7613299</v>
      </c>
    </row>
    <row r="56" spans="3:13" s="1" customFormat="1" ht="11.1" customHeight="1" x14ac:dyDescent="0.15">
      <c r="C56" s="53">
        <v>45992</v>
      </c>
      <c r="D56" s="54">
        <v>47362</v>
      </c>
      <c r="E56" s="13">
        <v>45</v>
      </c>
      <c r="F56" s="55">
        <v>1370</v>
      </c>
      <c r="G56" s="111"/>
      <c r="H56" s="111"/>
      <c r="I56" s="93">
        <v>1617850074.0559101</v>
      </c>
      <c r="J56" s="93"/>
      <c r="K56" s="13">
        <v>1500921101.8840301</v>
      </c>
      <c r="L56" s="13">
        <v>1341170226.7146399</v>
      </c>
      <c r="M56" s="13">
        <v>1111778782.5051799</v>
      </c>
    </row>
    <row r="57" spans="3:13" s="1" customFormat="1" ht="11.1" customHeight="1" x14ac:dyDescent="0.15">
      <c r="C57" s="53">
        <v>45992</v>
      </c>
      <c r="D57" s="54">
        <v>47392</v>
      </c>
      <c r="E57" s="13">
        <v>46</v>
      </c>
      <c r="F57" s="55">
        <v>1400</v>
      </c>
      <c r="G57" s="111"/>
      <c r="H57" s="111"/>
      <c r="I57" s="93">
        <v>1604902959.84323</v>
      </c>
      <c r="J57" s="93"/>
      <c r="K57" s="13">
        <v>1486465824.55883</v>
      </c>
      <c r="L57" s="13">
        <v>1324984312.31215</v>
      </c>
      <c r="M57" s="13">
        <v>1093858882.04263</v>
      </c>
    </row>
    <row r="58" spans="3:13" s="1" customFormat="1" ht="11.1" customHeight="1" x14ac:dyDescent="0.15">
      <c r="C58" s="53">
        <v>45992</v>
      </c>
      <c r="D58" s="54">
        <v>47423</v>
      </c>
      <c r="E58" s="13">
        <v>47</v>
      </c>
      <c r="F58" s="55">
        <v>1431</v>
      </c>
      <c r="G58" s="111"/>
      <c r="H58" s="111"/>
      <c r="I58" s="93">
        <v>1591543231.6166101</v>
      </c>
      <c r="J58" s="93"/>
      <c r="K58" s="13">
        <v>1471591835.9984601</v>
      </c>
      <c r="L58" s="13">
        <v>1308390162.9036</v>
      </c>
      <c r="M58" s="13">
        <v>1075584292.00546</v>
      </c>
    </row>
    <row r="59" spans="3:13" s="1" customFormat="1" ht="11.1" customHeight="1" x14ac:dyDescent="0.15">
      <c r="C59" s="53">
        <v>45992</v>
      </c>
      <c r="D59" s="54">
        <v>47453</v>
      </c>
      <c r="E59" s="13">
        <v>48</v>
      </c>
      <c r="F59" s="55">
        <v>1461</v>
      </c>
      <c r="G59" s="111"/>
      <c r="H59" s="111"/>
      <c r="I59" s="93">
        <v>1578254165.4363501</v>
      </c>
      <c r="J59" s="93"/>
      <c r="K59" s="13">
        <v>1456909027.70748</v>
      </c>
      <c r="L59" s="13">
        <v>1292147531.14503</v>
      </c>
      <c r="M59" s="13">
        <v>1057877466.45652</v>
      </c>
    </row>
    <row r="60" spans="3:13" s="1" customFormat="1" ht="11.1" customHeight="1" x14ac:dyDescent="0.15">
      <c r="C60" s="53">
        <v>45992</v>
      </c>
      <c r="D60" s="54">
        <v>47484</v>
      </c>
      <c r="E60" s="13">
        <v>49</v>
      </c>
      <c r="F60" s="55">
        <v>1492</v>
      </c>
      <c r="G60" s="111"/>
      <c r="H60" s="111"/>
      <c r="I60" s="93">
        <v>1565157609.1621599</v>
      </c>
      <c r="J60" s="93"/>
      <c r="K60" s="13">
        <v>1442368888.3729601</v>
      </c>
      <c r="L60" s="13">
        <v>1275998332.2887299</v>
      </c>
      <c r="M60" s="13">
        <v>1040231475.65569</v>
      </c>
    </row>
    <row r="61" spans="3:13" s="1" customFormat="1" ht="11.1" customHeight="1" x14ac:dyDescent="0.15">
      <c r="C61" s="53">
        <v>45992</v>
      </c>
      <c r="D61" s="54">
        <v>47515</v>
      </c>
      <c r="E61" s="13">
        <v>50</v>
      </c>
      <c r="F61" s="55">
        <v>1523</v>
      </c>
      <c r="G61" s="111"/>
      <c r="H61" s="111"/>
      <c r="I61" s="93">
        <v>1552012434.18418</v>
      </c>
      <c r="J61" s="93"/>
      <c r="K61" s="13">
        <v>1427829151.79162</v>
      </c>
      <c r="L61" s="13">
        <v>1259923272.82075</v>
      </c>
      <c r="M61" s="13">
        <v>1022776172.09328</v>
      </c>
    </row>
    <row r="62" spans="3:13" s="1" customFormat="1" ht="11.1" customHeight="1" x14ac:dyDescent="0.15">
      <c r="C62" s="53">
        <v>45992</v>
      </c>
      <c r="D62" s="54">
        <v>47543</v>
      </c>
      <c r="E62" s="13">
        <v>51</v>
      </c>
      <c r="F62" s="55">
        <v>1551</v>
      </c>
      <c r="G62" s="111"/>
      <c r="H62" s="111"/>
      <c r="I62" s="93">
        <v>1539061906.74228</v>
      </c>
      <c r="J62" s="93"/>
      <c r="K62" s="13">
        <v>1413745580.9013801</v>
      </c>
      <c r="L62" s="13">
        <v>1244629900.37502</v>
      </c>
      <c r="M62" s="13">
        <v>1006495284.98054</v>
      </c>
    </row>
    <row r="63" spans="3:13" s="1" customFormat="1" ht="11.1" customHeight="1" x14ac:dyDescent="0.15">
      <c r="C63" s="53">
        <v>45992</v>
      </c>
      <c r="D63" s="54">
        <v>47574</v>
      </c>
      <c r="E63" s="13">
        <v>52</v>
      </c>
      <c r="F63" s="55">
        <v>1582</v>
      </c>
      <c r="G63" s="111"/>
      <c r="H63" s="111"/>
      <c r="I63" s="93">
        <v>1526565134.2265899</v>
      </c>
      <c r="J63" s="93"/>
      <c r="K63" s="13">
        <v>1399887996.0650799</v>
      </c>
      <c r="L63" s="13">
        <v>1229295670.38517</v>
      </c>
      <c r="M63" s="13">
        <v>989884414.14508104</v>
      </c>
    </row>
    <row r="64" spans="3:13" s="1" customFormat="1" ht="11.1" customHeight="1" x14ac:dyDescent="0.15">
      <c r="C64" s="53">
        <v>45992</v>
      </c>
      <c r="D64" s="54">
        <v>47604</v>
      </c>
      <c r="E64" s="13">
        <v>53</v>
      </c>
      <c r="F64" s="55">
        <v>1612</v>
      </c>
      <c r="G64" s="111"/>
      <c r="H64" s="111"/>
      <c r="I64" s="93">
        <v>1514059603.76683</v>
      </c>
      <c r="J64" s="93"/>
      <c r="K64" s="13">
        <v>1386141234.7171199</v>
      </c>
      <c r="L64" s="13">
        <v>1214228194.07517</v>
      </c>
      <c r="M64" s="13">
        <v>973743407.89367902</v>
      </c>
    </row>
    <row r="65" spans="3:13" s="1" customFormat="1" ht="11.1" customHeight="1" x14ac:dyDescent="0.15">
      <c r="C65" s="53">
        <v>45992</v>
      </c>
      <c r="D65" s="54">
        <v>47635</v>
      </c>
      <c r="E65" s="13">
        <v>54</v>
      </c>
      <c r="F65" s="55">
        <v>1643</v>
      </c>
      <c r="G65" s="111"/>
      <c r="H65" s="111"/>
      <c r="I65" s="93">
        <v>1501648162.9131401</v>
      </c>
      <c r="J65" s="93"/>
      <c r="K65" s="13">
        <v>1372446673.4907</v>
      </c>
      <c r="L65" s="13">
        <v>1199174546.34251</v>
      </c>
      <c r="M65" s="13">
        <v>957598018.84674799</v>
      </c>
    </row>
    <row r="66" spans="3:13" s="1" customFormat="1" ht="11.1" customHeight="1" x14ac:dyDescent="0.15">
      <c r="C66" s="53">
        <v>45992</v>
      </c>
      <c r="D66" s="54">
        <v>47665</v>
      </c>
      <c r="E66" s="13">
        <v>55</v>
      </c>
      <c r="F66" s="55">
        <v>1673</v>
      </c>
      <c r="G66" s="111"/>
      <c r="H66" s="111"/>
      <c r="I66" s="93">
        <v>1489325293.0553801</v>
      </c>
      <c r="J66" s="93"/>
      <c r="K66" s="13">
        <v>1358949803.88026</v>
      </c>
      <c r="L66" s="13">
        <v>1184459199.3092</v>
      </c>
      <c r="M66" s="13">
        <v>941969901.34673798</v>
      </c>
    </row>
    <row r="67" spans="3:13" s="1" customFormat="1" ht="11.1" customHeight="1" x14ac:dyDescent="0.15">
      <c r="C67" s="53">
        <v>45992</v>
      </c>
      <c r="D67" s="54">
        <v>47696</v>
      </c>
      <c r="E67" s="13">
        <v>56</v>
      </c>
      <c r="F67" s="55">
        <v>1704</v>
      </c>
      <c r="G67" s="111"/>
      <c r="H67" s="111"/>
      <c r="I67" s="93">
        <v>1477061517.8437099</v>
      </c>
      <c r="J67" s="93"/>
      <c r="K67" s="13">
        <v>1345473699.14679</v>
      </c>
      <c r="L67" s="13">
        <v>1169730989.1703</v>
      </c>
      <c r="M67" s="13">
        <v>926316789.99683595</v>
      </c>
    </row>
    <row r="68" spans="3:13" s="1" customFormat="1" ht="11.1" customHeight="1" x14ac:dyDescent="0.15">
      <c r="C68" s="53">
        <v>45992</v>
      </c>
      <c r="D68" s="54">
        <v>47727</v>
      </c>
      <c r="E68" s="13">
        <v>57</v>
      </c>
      <c r="F68" s="55">
        <v>1735</v>
      </c>
      <c r="G68" s="111"/>
      <c r="H68" s="111"/>
      <c r="I68" s="93">
        <v>1464781392.4279599</v>
      </c>
      <c r="J68" s="93"/>
      <c r="K68" s="13">
        <v>1332024529.7655101</v>
      </c>
      <c r="L68" s="13">
        <v>1155093389.3750899</v>
      </c>
      <c r="M68" s="13">
        <v>910850829.70898497</v>
      </c>
    </row>
    <row r="69" spans="3:13" s="1" customFormat="1" ht="11.1" customHeight="1" x14ac:dyDescent="0.15">
      <c r="C69" s="53">
        <v>45992</v>
      </c>
      <c r="D69" s="54">
        <v>47757</v>
      </c>
      <c r="E69" s="13">
        <v>58</v>
      </c>
      <c r="F69" s="55">
        <v>1765</v>
      </c>
      <c r="G69" s="111"/>
      <c r="H69" s="111"/>
      <c r="I69" s="93">
        <v>1452409699.0179999</v>
      </c>
      <c r="J69" s="93"/>
      <c r="K69" s="13">
        <v>1318606186.6935</v>
      </c>
      <c r="L69" s="13">
        <v>1140643032.88763</v>
      </c>
      <c r="M69" s="13">
        <v>895768931.49971497</v>
      </c>
    </row>
    <row r="70" spans="3:13" s="1" customFormat="1" ht="11.1" customHeight="1" x14ac:dyDescent="0.15">
      <c r="C70" s="53">
        <v>45992</v>
      </c>
      <c r="D70" s="54">
        <v>47788</v>
      </c>
      <c r="E70" s="13">
        <v>59</v>
      </c>
      <c r="F70" s="55">
        <v>1796</v>
      </c>
      <c r="G70" s="111"/>
      <c r="H70" s="111"/>
      <c r="I70" s="93">
        <v>1440317911.3639801</v>
      </c>
      <c r="J70" s="93"/>
      <c r="K70" s="13">
        <v>1305410522.7541299</v>
      </c>
      <c r="L70" s="13">
        <v>1126356436.45346</v>
      </c>
      <c r="M70" s="13">
        <v>880802843.57241297</v>
      </c>
    </row>
    <row r="71" spans="3:13" s="1" customFormat="1" ht="11.1" customHeight="1" x14ac:dyDescent="0.15">
      <c r="C71" s="53">
        <v>45992</v>
      </c>
      <c r="D71" s="54">
        <v>47818</v>
      </c>
      <c r="E71" s="13">
        <v>60</v>
      </c>
      <c r="F71" s="55">
        <v>1826</v>
      </c>
      <c r="G71" s="111"/>
      <c r="H71" s="111"/>
      <c r="I71" s="93">
        <v>1426755126.3157599</v>
      </c>
      <c r="J71" s="93"/>
      <c r="K71" s="13">
        <v>1290995563.1554</v>
      </c>
      <c r="L71" s="13">
        <v>1111177024.3115001</v>
      </c>
      <c r="M71" s="13">
        <v>865370725.30912995</v>
      </c>
    </row>
    <row r="72" spans="3:13" s="1" customFormat="1" ht="11.1" customHeight="1" x14ac:dyDescent="0.15">
      <c r="C72" s="53">
        <v>45992</v>
      </c>
      <c r="D72" s="54">
        <v>47849</v>
      </c>
      <c r="E72" s="13">
        <v>61</v>
      </c>
      <c r="F72" s="55">
        <v>1857</v>
      </c>
      <c r="G72" s="111"/>
      <c r="H72" s="111"/>
      <c r="I72" s="93">
        <v>1414030266.3434701</v>
      </c>
      <c r="J72" s="93"/>
      <c r="K72" s="13">
        <v>1277311412.2946701</v>
      </c>
      <c r="L72" s="13">
        <v>1096602896.30545</v>
      </c>
      <c r="M72" s="13">
        <v>850403334.71341801</v>
      </c>
    </row>
    <row r="73" spans="3:13" s="1" customFormat="1" ht="11.1" customHeight="1" x14ac:dyDescent="0.15">
      <c r="C73" s="53">
        <v>45992</v>
      </c>
      <c r="D73" s="54">
        <v>47880</v>
      </c>
      <c r="E73" s="13">
        <v>62</v>
      </c>
      <c r="F73" s="55">
        <v>1888</v>
      </c>
      <c r="G73" s="111"/>
      <c r="H73" s="111"/>
      <c r="I73" s="93">
        <v>1401728115.4068301</v>
      </c>
      <c r="J73" s="93"/>
      <c r="K73" s="13">
        <v>1264051157.1231501</v>
      </c>
      <c r="L73" s="13">
        <v>1082458710.5538001</v>
      </c>
      <c r="M73" s="13">
        <v>835879212.85069394</v>
      </c>
    </row>
    <row r="74" spans="3:13" s="1" customFormat="1" ht="11.1" customHeight="1" x14ac:dyDescent="0.15">
      <c r="C74" s="53">
        <v>45992</v>
      </c>
      <c r="D74" s="54">
        <v>47908</v>
      </c>
      <c r="E74" s="13">
        <v>63</v>
      </c>
      <c r="F74" s="55">
        <v>1916</v>
      </c>
      <c r="G74" s="111"/>
      <c r="H74" s="111"/>
      <c r="I74" s="93">
        <v>1388916529.79585</v>
      </c>
      <c r="J74" s="93"/>
      <c r="K74" s="13">
        <v>1250579011.86569</v>
      </c>
      <c r="L74" s="13">
        <v>1068461655.32034</v>
      </c>
      <c r="M74" s="13">
        <v>821913545.11273706</v>
      </c>
    </row>
    <row r="75" spans="3:13" s="1" customFormat="1" ht="11.1" customHeight="1" x14ac:dyDescent="0.15">
      <c r="C75" s="53">
        <v>45992</v>
      </c>
      <c r="D75" s="54">
        <v>47939</v>
      </c>
      <c r="E75" s="13">
        <v>64</v>
      </c>
      <c r="F75" s="55">
        <v>1947</v>
      </c>
      <c r="G75" s="111"/>
      <c r="H75" s="111"/>
      <c r="I75" s="93">
        <v>1376795965.19066</v>
      </c>
      <c r="J75" s="93"/>
      <c r="K75" s="13">
        <v>1237563103.27736</v>
      </c>
      <c r="L75" s="13">
        <v>1054652170.73378</v>
      </c>
      <c r="M75" s="13">
        <v>807854348.78792405</v>
      </c>
    </row>
    <row r="76" spans="3:13" s="1" customFormat="1" ht="11.1" customHeight="1" x14ac:dyDescent="0.15">
      <c r="C76" s="53">
        <v>45992</v>
      </c>
      <c r="D76" s="54">
        <v>47969</v>
      </c>
      <c r="E76" s="13">
        <v>65</v>
      </c>
      <c r="F76" s="55">
        <v>1977</v>
      </c>
      <c r="G76" s="111"/>
      <c r="H76" s="111"/>
      <c r="I76" s="93">
        <v>1364919857.3712699</v>
      </c>
      <c r="J76" s="93"/>
      <c r="K76" s="13">
        <v>1224874182.16291</v>
      </c>
      <c r="L76" s="13">
        <v>1041269496.34438</v>
      </c>
      <c r="M76" s="13">
        <v>794333805.58362496</v>
      </c>
    </row>
    <row r="77" spans="3:13" s="1" customFormat="1" ht="11.1" customHeight="1" x14ac:dyDescent="0.15">
      <c r="C77" s="53">
        <v>45992</v>
      </c>
      <c r="D77" s="54">
        <v>48000</v>
      </c>
      <c r="E77" s="13">
        <v>66</v>
      </c>
      <c r="F77" s="55">
        <v>2008</v>
      </c>
      <c r="G77" s="111"/>
      <c r="H77" s="111"/>
      <c r="I77" s="93">
        <v>1353121138.8074</v>
      </c>
      <c r="J77" s="93"/>
      <c r="K77" s="13">
        <v>1212226535.45403</v>
      </c>
      <c r="L77" s="13">
        <v>1027896872.47495</v>
      </c>
      <c r="M77" s="13">
        <v>780811253.48047197</v>
      </c>
    </row>
    <row r="78" spans="3:13" s="1" customFormat="1" ht="11.1" customHeight="1" x14ac:dyDescent="0.15">
      <c r="C78" s="53">
        <v>45992</v>
      </c>
      <c r="D78" s="54">
        <v>48030</v>
      </c>
      <c r="E78" s="13">
        <v>67</v>
      </c>
      <c r="F78" s="55">
        <v>2038</v>
      </c>
      <c r="G78" s="111"/>
      <c r="H78" s="111"/>
      <c r="I78" s="93">
        <v>1341001867.64903</v>
      </c>
      <c r="J78" s="93"/>
      <c r="K78" s="13">
        <v>1199397255.51301</v>
      </c>
      <c r="L78" s="13">
        <v>1014515242.13778</v>
      </c>
      <c r="M78" s="13">
        <v>767487267.05765295</v>
      </c>
    </row>
    <row r="79" spans="3:13" s="1" customFormat="1" ht="11.1" customHeight="1" x14ac:dyDescent="0.15">
      <c r="C79" s="53">
        <v>45992</v>
      </c>
      <c r="D79" s="54">
        <v>48061</v>
      </c>
      <c r="E79" s="13">
        <v>68</v>
      </c>
      <c r="F79" s="55">
        <v>2069</v>
      </c>
      <c r="G79" s="111"/>
      <c r="H79" s="111"/>
      <c r="I79" s="93">
        <v>1329356182.1963301</v>
      </c>
      <c r="J79" s="93"/>
      <c r="K79" s="13">
        <v>1186964709.1275001</v>
      </c>
      <c r="L79" s="13">
        <v>1001445743.7965</v>
      </c>
      <c r="M79" s="13">
        <v>754391258.67804599</v>
      </c>
    </row>
    <row r="80" spans="3:13" s="1" customFormat="1" ht="11.1" customHeight="1" x14ac:dyDescent="0.15">
      <c r="C80" s="53">
        <v>45992</v>
      </c>
      <c r="D80" s="54">
        <v>48092</v>
      </c>
      <c r="E80" s="13">
        <v>69</v>
      </c>
      <c r="F80" s="55">
        <v>2100</v>
      </c>
      <c r="G80" s="111"/>
      <c r="H80" s="111"/>
      <c r="I80" s="93">
        <v>1317770215.6691401</v>
      </c>
      <c r="J80" s="93"/>
      <c r="K80" s="13">
        <v>1174624117.3201499</v>
      </c>
      <c r="L80" s="13">
        <v>988513545.57452202</v>
      </c>
      <c r="M80" s="13">
        <v>741495409.56626105</v>
      </c>
    </row>
    <row r="81" spans="3:13" s="1" customFormat="1" ht="11.1" customHeight="1" x14ac:dyDescent="0.15">
      <c r="C81" s="53">
        <v>45992</v>
      </c>
      <c r="D81" s="54">
        <v>48122</v>
      </c>
      <c r="E81" s="13">
        <v>70</v>
      </c>
      <c r="F81" s="55">
        <v>2130</v>
      </c>
      <c r="G81" s="111"/>
      <c r="H81" s="111"/>
      <c r="I81" s="93">
        <v>1305830290.58761</v>
      </c>
      <c r="J81" s="93"/>
      <c r="K81" s="13">
        <v>1162070629.85303</v>
      </c>
      <c r="L81" s="13">
        <v>975542071.38152206</v>
      </c>
      <c r="M81" s="13">
        <v>728765708.36587405</v>
      </c>
    </row>
    <row r="82" spans="3:13" s="1" customFormat="1" ht="11.1" customHeight="1" x14ac:dyDescent="0.15">
      <c r="C82" s="53">
        <v>45992</v>
      </c>
      <c r="D82" s="54">
        <v>48153</v>
      </c>
      <c r="E82" s="13">
        <v>71</v>
      </c>
      <c r="F82" s="55">
        <v>2161</v>
      </c>
      <c r="G82" s="111"/>
      <c r="H82" s="111"/>
      <c r="I82" s="93">
        <v>1294360584.3113101</v>
      </c>
      <c r="J82" s="93"/>
      <c r="K82" s="13">
        <v>1149909984.64536</v>
      </c>
      <c r="L82" s="13">
        <v>962878338.036888</v>
      </c>
      <c r="M82" s="13">
        <v>716258784.56109798</v>
      </c>
    </row>
    <row r="83" spans="3:13" s="1" customFormat="1" ht="11.1" customHeight="1" x14ac:dyDescent="0.15">
      <c r="C83" s="53">
        <v>45992</v>
      </c>
      <c r="D83" s="54">
        <v>48183</v>
      </c>
      <c r="E83" s="13">
        <v>72</v>
      </c>
      <c r="F83" s="55">
        <v>2191</v>
      </c>
      <c r="G83" s="111"/>
      <c r="H83" s="111"/>
      <c r="I83" s="93">
        <v>1282137533.7906699</v>
      </c>
      <c r="J83" s="93"/>
      <c r="K83" s="13">
        <v>1137181379.9969001</v>
      </c>
      <c r="L83" s="13">
        <v>949876358.87742996</v>
      </c>
      <c r="M83" s="13">
        <v>703690531.19322395</v>
      </c>
    </row>
    <row r="84" spans="3:13" s="1" customFormat="1" ht="11.1" customHeight="1" x14ac:dyDescent="0.15">
      <c r="C84" s="53">
        <v>45992</v>
      </c>
      <c r="D84" s="54">
        <v>48214</v>
      </c>
      <c r="E84" s="13">
        <v>73</v>
      </c>
      <c r="F84" s="55">
        <v>2222</v>
      </c>
      <c r="G84" s="111"/>
      <c r="H84" s="111"/>
      <c r="I84" s="93">
        <v>1270410088.1952701</v>
      </c>
      <c r="J84" s="93"/>
      <c r="K84" s="13">
        <v>1124868716.26302</v>
      </c>
      <c r="L84" s="13">
        <v>937202137.54724598</v>
      </c>
      <c r="M84" s="13">
        <v>691360428.986274</v>
      </c>
    </row>
    <row r="85" spans="3:13" s="1" customFormat="1" ht="11.1" customHeight="1" x14ac:dyDescent="0.15">
      <c r="C85" s="53">
        <v>45992</v>
      </c>
      <c r="D85" s="54">
        <v>48245</v>
      </c>
      <c r="E85" s="13">
        <v>74</v>
      </c>
      <c r="F85" s="55">
        <v>2253</v>
      </c>
      <c r="G85" s="111"/>
      <c r="H85" s="111"/>
      <c r="I85" s="93">
        <v>1259058906.16539</v>
      </c>
      <c r="J85" s="93"/>
      <c r="K85" s="13">
        <v>1112927140.42027</v>
      </c>
      <c r="L85" s="13">
        <v>924894630.25727499</v>
      </c>
      <c r="M85" s="13">
        <v>679391525.92028999</v>
      </c>
    </row>
    <row r="86" spans="3:13" s="1" customFormat="1" ht="11.1" customHeight="1" x14ac:dyDescent="0.15">
      <c r="C86" s="53">
        <v>45992</v>
      </c>
      <c r="D86" s="54">
        <v>48274</v>
      </c>
      <c r="E86" s="13">
        <v>75</v>
      </c>
      <c r="F86" s="55">
        <v>2282</v>
      </c>
      <c r="G86" s="111"/>
      <c r="H86" s="111"/>
      <c r="I86" s="93">
        <v>1247417504.4807401</v>
      </c>
      <c r="J86" s="93"/>
      <c r="K86" s="13">
        <v>1100887295.1863401</v>
      </c>
      <c r="L86" s="13">
        <v>912712137.74391997</v>
      </c>
      <c r="M86" s="13">
        <v>667785893.96511996</v>
      </c>
    </row>
    <row r="87" spans="3:13" s="1" customFormat="1" ht="11.1" customHeight="1" x14ac:dyDescent="0.15">
      <c r="C87" s="53">
        <v>45992</v>
      </c>
      <c r="D87" s="54">
        <v>48305</v>
      </c>
      <c r="E87" s="13">
        <v>76</v>
      </c>
      <c r="F87" s="55">
        <v>2313</v>
      </c>
      <c r="G87" s="111"/>
      <c r="H87" s="111"/>
      <c r="I87" s="93">
        <v>1236237248.5013299</v>
      </c>
      <c r="J87" s="93"/>
      <c r="K87" s="13">
        <v>1089169897.4495399</v>
      </c>
      <c r="L87" s="13">
        <v>900701091.30178404</v>
      </c>
      <c r="M87" s="13">
        <v>656206795.359097</v>
      </c>
    </row>
    <row r="88" spans="3:13" s="1" customFormat="1" ht="11.1" customHeight="1" x14ac:dyDescent="0.15">
      <c r="C88" s="53">
        <v>45992</v>
      </c>
      <c r="D88" s="54">
        <v>48335</v>
      </c>
      <c r="E88" s="13">
        <v>77</v>
      </c>
      <c r="F88" s="55">
        <v>2343</v>
      </c>
      <c r="G88" s="111"/>
      <c r="H88" s="111"/>
      <c r="I88" s="93">
        <v>1224800034.8173001</v>
      </c>
      <c r="J88" s="93"/>
      <c r="K88" s="13">
        <v>1077322065.8212399</v>
      </c>
      <c r="L88" s="13">
        <v>888710643.94073701</v>
      </c>
      <c r="M88" s="13">
        <v>644817031.01074398</v>
      </c>
    </row>
    <row r="89" spans="3:13" s="1" customFormat="1" ht="11.1" customHeight="1" x14ac:dyDescent="0.15">
      <c r="C89" s="53">
        <v>45992</v>
      </c>
      <c r="D89" s="54">
        <v>48366</v>
      </c>
      <c r="E89" s="13">
        <v>78</v>
      </c>
      <c r="F89" s="55">
        <v>2374</v>
      </c>
      <c r="G89" s="111"/>
      <c r="H89" s="111"/>
      <c r="I89" s="93">
        <v>1213682339.7284999</v>
      </c>
      <c r="J89" s="93"/>
      <c r="K89" s="13">
        <v>1065732418.53967</v>
      </c>
      <c r="L89" s="13">
        <v>876914186.70855498</v>
      </c>
      <c r="M89" s="13">
        <v>633563039.49003601</v>
      </c>
    </row>
    <row r="90" spans="3:13" s="1" customFormat="1" ht="11.1" customHeight="1" x14ac:dyDescent="0.15">
      <c r="C90" s="53">
        <v>45992</v>
      </c>
      <c r="D90" s="54">
        <v>48396</v>
      </c>
      <c r="E90" s="13">
        <v>79</v>
      </c>
      <c r="F90" s="55">
        <v>2404</v>
      </c>
      <c r="G90" s="111"/>
      <c r="H90" s="111"/>
      <c r="I90" s="93">
        <v>1202462486.3849499</v>
      </c>
      <c r="J90" s="93"/>
      <c r="K90" s="13">
        <v>1054147155.06735</v>
      </c>
      <c r="L90" s="13">
        <v>865246652.35024202</v>
      </c>
      <c r="M90" s="13">
        <v>622570801.75160003</v>
      </c>
    </row>
    <row r="91" spans="3:13" s="1" customFormat="1" ht="11.1" customHeight="1" x14ac:dyDescent="0.15">
      <c r="C91" s="53">
        <v>45992</v>
      </c>
      <c r="D91" s="54">
        <v>48427</v>
      </c>
      <c r="E91" s="13">
        <v>80</v>
      </c>
      <c r="F91" s="55">
        <v>2435</v>
      </c>
      <c r="G91" s="111"/>
      <c r="H91" s="111"/>
      <c r="I91" s="93">
        <v>1191107200.3064899</v>
      </c>
      <c r="J91" s="93"/>
      <c r="K91" s="13">
        <v>1042421436.35651</v>
      </c>
      <c r="L91" s="13">
        <v>853446129.53556097</v>
      </c>
      <c r="M91" s="13">
        <v>611479009.89553201</v>
      </c>
    </row>
    <row r="92" spans="3:13" s="1" customFormat="1" ht="11.1" customHeight="1" x14ac:dyDescent="0.15">
      <c r="C92" s="53">
        <v>45992</v>
      </c>
      <c r="D92" s="54">
        <v>48458</v>
      </c>
      <c r="E92" s="13">
        <v>81</v>
      </c>
      <c r="F92" s="55">
        <v>2466</v>
      </c>
      <c r="G92" s="111"/>
      <c r="H92" s="111"/>
      <c r="I92" s="93">
        <v>1179967211.1131301</v>
      </c>
      <c r="J92" s="93"/>
      <c r="K92" s="13">
        <v>1030920562.41366</v>
      </c>
      <c r="L92" s="13">
        <v>841883648.34684098</v>
      </c>
      <c r="M92" s="13">
        <v>600639839.00292003</v>
      </c>
    </row>
    <row r="93" spans="3:13" s="1" customFormat="1" ht="11.1" customHeight="1" x14ac:dyDescent="0.15">
      <c r="C93" s="53">
        <v>45992</v>
      </c>
      <c r="D93" s="54">
        <v>48488</v>
      </c>
      <c r="E93" s="13">
        <v>82</v>
      </c>
      <c r="F93" s="55">
        <v>2496</v>
      </c>
      <c r="G93" s="111"/>
      <c r="H93" s="111"/>
      <c r="I93" s="93">
        <v>1169025714.9650099</v>
      </c>
      <c r="J93" s="93"/>
      <c r="K93" s="13">
        <v>1019684663.74236</v>
      </c>
      <c r="L93" s="13">
        <v>830658526.21152604</v>
      </c>
      <c r="M93" s="13">
        <v>590201991.72682798</v>
      </c>
    </row>
    <row r="94" spans="3:13" s="1" customFormat="1" ht="11.1" customHeight="1" x14ac:dyDescent="0.15">
      <c r="C94" s="53">
        <v>45992</v>
      </c>
      <c r="D94" s="54">
        <v>48519</v>
      </c>
      <c r="E94" s="13">
        <v>83</v>
      </c>
      <c r="F94" s="55">
        <v>2527</v>
      </c>
      <c r="G94" s="111"/>
      <c r="H94" s="111"/>
      <c r="I94" s="93">
        <v>1158146763.66185</v>
      </c>
      <c r="J94" s="93"/>
      <c r="K94" s="13">
        <v>1008482113.71585</v>
      </c>
      <c r="L94" s="13">
        <v>819443345.23055899</v>
      </c>
      <c r="M94" s="13">
        <v>579767272.11606002</v>
      </c>
    </row>
    <row r="95" spans="3:13" s="1" customFormat="1" ht="11.1" customHeight="1" x14ac:dyDescent="0.15">
      <c r="C95" s="53">
        <v>45992</v>
      </c>
      <c r="D95" s="54">
        <v>48549</v>
      </c>
      <c r="E95" s="13">
        <v>84</v>
      </c>
      <c r="F95" s="55">
        <v>2557</v>
      </c>
      <c r="G95" s="111"/>
      <c r="H95" s="111"/>
      <c r="I95" s="93">
        <v>1146904277.42365</v>
      </c>
      <c r="J95" s="93"/>
      <c r="K95" s="13">
        <v>997053207.51545</v>
      </c>
      <c r="L95" s="13">
        <v>808162760.95235705</v>
      </c>
      <c r="M95" s="13">
        <v>569442243.166049</v>
      </c>
    </row>
    <row r="96" spans="3:13" s="1" customFormat="1" ht="11.1" customHeight="1" x14ac:dyDescent="0.15">
      <c r="C96" s="53">
        <v>45992</v>
      </c>
      <c r="D96" s="54">
        <v>48580</v>
      </c>
      <c r="E96" s="13">
        <v>85</v>
      </c>
      <c r="F96" s="55">
        <v>2588</v>
      </c>
      <c r="G96" s="111"/>
      <c r="H96" s="111"/>
      <c r="I96" s="93">
        <v>1135670058.1305399</v>
      </c>
      <c r="J96" s="93"/>
      <c r="K96" s="13">
        <v>985612306.08656704</v>
      </c>
      <c r="L96" s="13">
        <v>796857583.60529697</v>
      </c>
      <c r="M96" s="13">
        <v>559098305.84995103</v>
      </c>
    </row>
    <row r="97" spans="3:13" s="1" customFormat="1" ht="11.1" customHeight="1" x14ac:dyDescent="0.15">
      <c r="C97" s="53">
        <v>45992</v>
      </c>
      <c r="D97" s="54">
        <v>48611</v>
      </c>
      <c r="E97" s="13">
        <v>86</v>
      </c>
      <c r="F97" s="55">
        <v>2619</v>
      </c>
      <c r="G97" s="111"/>
      <c r="H97" s="111"/>
      <c r="I97" s="93">
        <v>1124799649.41241</v>
      </c>
      <c r="J97" s="93"/>
      <c r="K97" s="13">
        <v>974522549.93015802</v>
      </c>
      <c r="L97" s="13">
        <v>785887857.32376397</v>
      </c>
      <c r="M97" s="13">
        <v>549066142.52713096</v>
      </c>
    </row>
    <row r="98" spans="3:13" s="1" customFormat="1" ht="11.1" customHeight="1" x14ac:dyDescent="0.15">
      <c r="C98" s="53">
        <v>45992</v>
      </c>
      <c r="D98" s="54">
        <v>48639</v>
      </c>
      <c r="E98" s="13">
        <v>87</v>
      </c>
      <c r="F98" s="55">
        <v>2647</v>
      </c>
      <c r="G98" s="111"/>
      <c r="H98" s="111"/>
      <c r="I98" s="93">
        <v>1114056025.4592199</v>
      </c>
      <c r="J98" s="93"/>
      <c r="K98" s="13">
        <v>963735541.34533894</v>
      </c>
      <c r="L98" s="13">
        <v>775403357.78518498</v>
      </c>
      <c r="M98" s="13">
        <v>539668133.28409398</v>
      </c>
    </row>
    <row r="99" spans="3:13" s="1" customFormat="1" ht="11.1" customHeight="1" x14ac:dyDescent="0.15">
      <c r="C99" s="53">
        <v>45992</v>
      </c>
      <c r="D99" s="54">
        <v>48670</v>
      </c>
      <c r="E99" s="13">
        <v>88</v>
      </c>
      <c r="F99" s="55">
        <v>2678</v>
      </c>
      <c r="G99" s="111"/>
      <c r="H99" s="111"/>
      <c r="I99" s="93">
        <v>1103358818.7808599</v>
      </c>
      <c r="J99" s="93"/>
      <c r="K99" s="13">
        <v>952862845.82380605</v>
      </c>
      <c r="L99" s="13">
        <v>764705630.51543498</v>
      </c>
      <c r="M99" s="13">
        <v>529968435.85865301</v>
      </c>
    </row>
    <row r="100" spans="3:13" s="1" customFormat="1" ht="11.1" customHeight="1" x14ac:dyDescent="0.15">
      <c r="C100" s="53">
        <v>45992</v>
      </c>
      <c r="D100" s="54">
        <v>48700</v>
      </c>
      <c r="E100" s="13">
        <v>89</v>
      </c>
      <c r="F100" s="55">
        <v>2708</v>
      </c>
      <c r="G100" s="111"/>
      <c r="H100" s="111"/>
      <c r="I100" s="93">
        <v>1092588628.12746</v>
      </c>
      <c r="J100" s="93"/>
      <c r="K100" s="13">
        <v>942012919.36233699</v>
      </c>
      <c r="L100" s="13">
        <v>754137472.42190194</v>
      </c>
      <c r="M100" s="13">
        <v>520501902.21633798</v>
      </c>
    </row>
    <row r="101" spans="3:13" s="1" customFormat="1" ht="11.1" customHeight="1" x14ac:dyDescent="0.15">
      <c r="C101" s="53">
        <v>45992</v>
      </c>
      <c r="D101" s="54">
        <v>48731</v>
      </c>
      <c r="E101" s="13">
        <v>90</v>
      </c>
      <c r="F101" s="55">
        <v>2739</v>
      </c>
      <c r="G101" s="111"/>
      <c r="H101" s="111"/>
      <c r="I101" s="93">
        <v>1081971155.5188799</v>
      </c>
      <c r="J101" s="93"/>
      <c r="K101" s="13">
        <v>931276502.25184596</v>
      </c>
      <c r="L101" s="13">
        <v>743646263.20510495</v>
      </c>
      <c r="M101" s="13">
        <v>511086982.50259501</v>
      </c>
    </row>
    <row r="102" spans="3:13" s="1" customFormat="1" ht="11.1" customHeight="1" x14ac:dyDescent="0.15">
      <c r="C102" s="53">
        <v>45992</v>
      </c>
      <c r="D102" s="54">
        <v>48761</v>
      </c>
      <c r="E102" s="13">
        <v>91</v>
      </c>
      <c r="F102" s="55">
        <v>2769</v>
      </c>
      <c r="G102" s="111"/>
      <c r="H102" s="111"/>
      <c r="I102" s="93">
        <v>1071394864.11498</v>
      </c>
      <c r="J102" s="93"/>
      <c r="K102" s="13">
        <v>920659592.82685494</v>
      </c>
      <c r="L102" s="13">
        <v>733358964.04468203</v>
      </c>
      <c r="M102" s="13">
        <v>501950750.44110203</v>
      </c>
    </row>
    <row r="103" spans="3:13" s="1" customFormat="1" ht="11.1" customHeight="1" x14ac:dyDescent="0.15">
      <c r="C103" s="53">
        <v>45992</v>
      </c>
      <c r="D103" s="54">
        <v>48792</v>
      </c>
      <c r="E103" s="13">
        <v>92</v>
      </c>
      <c r="F103" s="55">
        <v>2800</v>
      </c>
      <c r="G103" s="111"/>
      <c r="H103" s="111"/>
      <c r="I103" s="93">
        <v>1060876762.4959</v>
      </c>
      <c r="J103" s="93"/>
      <c r="K103" s="13">
        <v>910075112.90039003</v>
      </c>
      <c r="L103" s="13">
        <v>723084168.96968496</v>
      </c>
      <c r="M103" s="13">
        <v>492821874.052809</v>
      </c>
    </row>
    <row r="104" spans="3:13" s="1" customFormat="1" ht="11.1" customHeight="1" x14ac:dyDescent="0.15">
      <c r="C104" s="53">
        <v>45992</v>
      </c>
      <c r="D104" s="54">
        <v>48823</v>
      </c>
      <c r="E104" s="13">
        <v>93</v>
      </c>
      <c r="F104" s="55">
        <v>2831</v>
      </c>
      <c r="G104" s="111"/>
      <c r="H104" s="111"/>
      <c r="I104" s="93">
        <v>1050399113.8415</v>
      </c>
      <c r="J104" s="93"/>
      <c r="K104" s="13">
        <v>899558532.45836401</v>
      </c>
      <c r="L104" s="13">
        <v>712910703.58129597</v>
      </c>
      <c r="M104" s="13">
        <v>483830093.55498099</v>
      </c>
    </row>
    <row r="105" spans="3:13" s="1" customFormat="1" ht="11.1" customHeight="1" x14ac:dyDescent="0.15">
      <c r="C105" s="53">
        <v>45992</v>
      </c>
      <c r="D105" s="54">
        <v>48853</v>
      </c>
      <c r="E105" s="13">
        <v>94</v>
      </c>
      <c r="F105" s="55">
        <v>2861</v>
      </c>
      <c r="G105" s="111"/>
      <c r="H105" s="111"/>
      <c r="I105" s="93">
        <v>1039983506.78178</v>
      </c>
      <c r="J105" s="93"/>
      <c r="K105" s="13">
        <v>889176738.60773396</v>
      </c>
      <c r="L105" s="13">
        <v>702948596.29685199</v>
      </c>
      <c r="M105" s="13">
        <v>475113525.042229</v>
      </c>
    </row>
    <row r="106" spans="3:13" s="1" customFormat="1" ht="11.1" customHeight="1" x14ac:dyDescent="0.15">
      <c r="C106" s="53">
        <v>45992</v>
      </c>
      <c r="D106" s="54">
        <v>48884</v>
      </c>
      <c r="E106" s="13">
        <v>95</v>
      </c>
      <c r="F106" s="55">
        <v>2892</v>
      </c>
      <c r="G106" s="111"/>
      <c r="H106" s="111"/>
      <c r="I106" s="93">
        <v>1029595081.6767499</v>
      </c>
      <c r="J106" s="93"/>
      <c r="K106" s="13">
        <v>878801681.63946295</v>
      </c>
      <c r="L106" s="13">
        <v>692979595.91859102</v>
      </c>
      <c r="M106" s="13">
        <v>466391785.47369498</v>
      </c>
    </row>
    <row r="107" spans="3:13" s="1" customFormat="1" ht="11.1" customHeight="1" x14ac:dyDescent="0.15">
      <c r="C107" s="53">
        <v>45992</v>
      </c>
      <c r="D107" s="54">
        <v>48914</v>
      </c>
      <c r="E107" s="13">
        <v>96</v>
      </c>
      <c r="F107" s="55">
        <v>2922</v>
      </c>
      <c r="G107" s="111"/>
      <c r="H107" s="111"/>
      <c r="I107" s="93">
        <v>1019218889.18628</v>
      </c>
      <c r="J107" s="93"/>
      <c r="K107" s="13">
        <v>868517241.27691102</v>
      </c>
      <c r="L107" s="13">
        <v>683184146.19401896</v>
      </c>
      <c r="M107" s="13">
        <v>457914407.73175001</v>
      </c>
    </row>
    <row r="108" spans="3:13" s="1" customFormat="1" ht="11.1" customHeight="1" x14ac:dyDescent="0.15">
      <c r="C108" s="53">
        <v>45992</v>
      </c>
      <c r="D108" s="54">
        <v>48945</v>
      </c>
      <c r="E108" s="13">
        <v>97</v>
      </c>
      <c r="F108" s="55">
        <v>2953</v>
      </c>
      <c r="G108" s="111"/>
      <c r="H108" s="111"/>
      <c r="I108" s="93">
        <v>1008765864.7502</v>
      </c>
      <c r="J108" s="93"/>
      <c r="K108" s="13">
        <v>858151838.61456597</v>
      </c>
      <c r="L108" s="13">
        <v>673313877.41521502</v>
      </c>
      <c r="M108" s="13">
        <v>449387216.24253201</v>
      </c>
    </row>
    <row r="109" spans="3:13" s="1" customFormat="1" ht="11.1" customHeight="1" x14ac:dyDescent="0.15">
      <c r="C109" s="53">
        <v>45992</v>
      </c>
      <c r="D109" s="54">
        <v>48976</v>
      </c>
      <c r="E109" s="13">
        <v>98</v>
      </c>
      <c r="F109" s="55">
        <v>2984</v>
      </c>
      <c r="G109" s="111"/>
      <c r="H109" s="111"/>
      <c r="I109" s="93">
        <v>998449413.56881201</v>
      </c>
      <c r="J109" s="93"/>
      <c r="K109" s="13">
        <v>847935083.59631205</v>
      </c>
      <c r="L109" s="13">
        <v>663605727.82511306</v>
      </c>
      <c r="M109" s="13">
        <v>441031788.71915197</v>
      </c>
    </row>
    <row r="110" spans="3:13" s="1" customFormat="1" ht="11.1" customHeight="1" x14ac:dyDescent="0.15">
      <c r="C110" s="53">
        <v>45992</v>
      </c>
      <c r="D110" s="54">
        <v>49004</v>
      </c>
      <c r="E110" s="13">
        <v>99</v>
      </c>
      <c r="F110" s="55">
        <v>3012</v>
      </c>
      <c r="G110" s="111"/>
      <c r="H110" s="111"/>
      <c r="I110" s="93">
        <v>988117116.56196499</v>
      </c>
      <c r="J110" s="93"/>
      <c r="K110" s="13">
        <v>837874713.45270002</v>
      </c>
      <c r="L110" s="13">
        <v>654225881.80392301</v>
      </c>
      <c r="M110" s="13">
        <v>433134223.47871202</v>
      </c>
    </row>
    <row r="111" spans="3:13" s="1" customFormat="1" ht="11.1" customHeight="1" x14ac:dyDescent="0.15">
      <c r="C111" s="53">
        <v>45992</v>
      </c>
      <c r="D111" s="54">
        <v>49035</v>
      </c>
      <c r="E111" s="13">
        <v>100</v>
      </c>
      <c r="F111" s="55">
        <v>3043</v>
      </c>
      <c r="G111" s="111"/>
      <c r="H111" s="111"/>
      <c r="I111" s="93">
        <v>977853903.92952096</v>
      </c>
      <c r="J111" s="93"/>
      <c r="K111" s="13">
        <v>827765676.84937501</v>
      </c>
      <c r="L111" s="13">
        <v>644688828.70834899</v>
      </c>
      <c r="M111" s="13">
        <v>425012343.502931</v>
      </c>
    </row>
    <row r="112" spans="3:13" s="1" customFormat="1" ht="11.1" customHeight="1" x14ac:dyDescent="0.15">
      <c r="C112" s="53">
        <v>45992</v>
      </c>
      <c r="D112" s="54">
        <v>49065</v>
      </c>
      <c r="E112" s="13">
        <v>101</v>
      </c>
      <c r="F112" s="55">
        <v>3073</v>
      </c>
      <c r="G112" s="111"/>
      <c r="H112" s="111"/>
      <c r="I112" s="93">
        <v>967575577.64147794</v>
      </c>
      <c r="J112" s="93"/>
      <c r="K112" s="13">
        <v>817720525.04259205</v>
      </c>
      <c r="L112" s="13">
        <v>635297865.77035499</v>
      </c>
      <c r="M112" s="13">
        <v>417104502.94526398</v>
      </c>
    </row>
    <row r="113" spans="3:13" s="1" customFormat="1" ht="11.1" customHeight="1" x14ac:dyDescent="0.15">
      <c r="C113" s="53">
        <v>45992</v>
      </c>
      <c r="D113" s="54">
        <v>49096</v>
      </c>
      <c r="E113" s="13">
        <v>102</v>
      </c>
      <c r="F113" s="55">
        <v>3104</v>
      </c>
      <c r="G113" s="111"/>
      <c r="H113" s="111"/>
      <c r="I113" s="93">
        <v>957002166.14783597</v>
      </c>
      <c r="J113" s="93"/>
      <c r="K113" s="13">
        <v>807412931.47403598</v>
      </c>
      <c r="L113" s="13">
        <v>625694433.358114</v>
      </c>
      <c r="M113" s="13">
        <v>409059414.87265599</v>
      </c>
    </row>
    <row r="114" spans="3:13" s="1" customFormat="1" ht="11.1" customHeight="1" x14ac:dyDescent="0.15">
      <c r="C114" s="53">
        <v>45992</v>
      </c>
      <c r="D114" s="54">
        <v>49126</v>
      </c>
      <c r="E114" s="13">
        <v>103</v>
      </c>
      <c r="F114" s="55">
        <v>3134</v>
      </c>
      <c r="G114" s="111"/>
      <c r="H114" s="111"/>
      <c r="I114" s="93">
        <v>946694015.00860095</v>
      </c>
      <c r="J114" s="93"/>
      <c r="K114" s="13">
        <v>797405031.86736095</v>
      </c>
      <c r="L114" s="13">
        <v>616418024.90404296</v>
      </c>
      <c r="M114" s="13">
        <v>401342835.50370902</v>
      </c>
    </row>
    <row r="115" spans="3:13" s="1" customFormat="1" ht="11.1" customHeight="1" x14ac:dyDescent="0.15">
      <c r="C115" s="53">
        <v>45992</v>
      </c>
      <c r="D115" s="54">
        <v>49157</v>
      </c>
      <c r="E115" s="13">
        <v>104</v>
      </c>
      <c r="F115" s="55">
        <v>3165</v>
      </c>
      <c r="G115" s="111"/>
      <c r="H115" s="111"/>
      <c r="I115" s="93">
        <v>936551956.08377099</v>
      </c>
      <c r="J115" s="93"/>
      <c r="K115" s="13">
        <v>787524356.79768598</v>
      </c>
      <c r="L115" s="13">
        <v>607231713.74786699</v>
      </c>
      <c r="M115" s="13">
        <v>393687159.34989899</v>
      </c>
    </row>
    <row r="116" spans="3:13" s="1" customFormat="1" ht="11.1" customHeight="1" x14ac:dyDescent="0.15">
      <c r="C116" s="53">
        <v>45992</v>
      </c>
      <c r="D116" s="54">
        <v>49188</v>
      </c>
      <c r="E116" s="13">
        <v>105</v>
      </c>
      <c r="F116" s="55">
        <v>3196</v>
      </c>
      <c r="G116" s="111"/>
      <c r="H116" s="111"/>
      <c r="I116" s="93">
        <v>926390302.76306295</v>
      </c>
      <c r="J116" s="93"/>
      <c r="K116" s="13">
        <v>777658456.05338705</v>
      </c>
      <c r="L116" s="13">
        <v>598099504.00283504</v>
      </c>
      <c r="M116" s="13">
        <v>386124062.14951599</v>
      </c>
    </row>
    <row r="117" spans="3:13" s="1" customFormat="1" ht="11.1" customHeight="1" x14ac:dyDescent="0.15">
      <c r="C117" s="53">
        <v>45992</v>
      </c>
      <c r="D117" s="54">
        <v>49218</v>
      </c>
      <c r="E117" s="13">
        <v>106</v>
      </c>
      <c r="F117" s="55">
        <v>3226</v>
      </c>
      <c r="G117" s="111"/>
      <c r="H117" s="111"/>
      <c r="I117" s="93">
        <v>916389207.79675698</v>
      </c>
      <c r="J117" s="93"/>
      <c r="K117" s="13">
        <v>768000361.99985397</v>
      </c>
      <c r="L117" s="13">
        <v>589217633.56908906</v>
      </c>
      <c r="M117" s="13">
        <v>378830766.91917002</v>
      </c>
    </row>
    <row r="118" spans="3:13" s="1" customFormat="1" ht="11.1" customHeight="1" x14ac:dyDescent="0.15">
      <c r="C118" s="53">
        <v>45992</v>
      </c>
      <c r="D118" s="54">
        <v>49249</v>
      </c>
      <c r="E118" s="13">
        <v>107</v>
      </c>
      <c r="F118" s="55">
        <v>3257</v>
      </c>
      <c r="G118" s="111"/>
      <c r="H118" s="111"/>
      <c r="I118" s="93">
        <v>906412220.814574</v>
      </c>
      <c r="J118" s="93"/>
      <c r="K118" s="13">
        <v>758350522.273489</v>
      </c>
      <c r="L118" s="13">
        <v>580334505.88228703</v>
      </c>
      <c r="M118" s="13">
        <v>371539096.88733</v>
      </c>
    </row>
    <row r="119" spans="3:13" s="1" customFormat="1" ht="11.1" customHeight="1" x14ac:dyDescent="0.15">
      <c r="C119" s="53">
        <v>45992</v>
      </c>
      <c r="D119" s="54">
        <v>49279</v>
      </c>
      <c r="E119" s="13">
        <v>108</v>
      </c>
      <c r="F119" s="55">
        <v>3287</v>
      </c>
      <c r="G119" s="111"/>
      <c r="H119" s="111"/>
      <c r="I119" s="93">
        <v>896453431.15665996</v>
      </c>
      <c r="J119" s="93"/>
      <c r="K119" s="13">
        <v>748787407.29798901</v>
      </c>
      <c r="L119" s="13">
        <v>571605900.266904</v>
      </c>
      <c r="M119" s="13">
        <v>364450804.91171199</v>
      </c>
    </row>
    <row r="120" spans="3:13" s="1" customFormat="1" ht="11.1" customHeight="1" x14ac:dyDescent="0.15">
      <c r="C120" s="53">
        <v>45992</v>
      </c>
      <c r="D120" s="54">
        <v>49310</v>
      </c>
      <c r="E120" s="13">
        <v>109</v>
      </c>
      <c r="F120" s="55">
        <v>3318</v>
      </c>
      <c r="G120" s="111"/>
      <c r="H120" s="111"/>
      <c r="I120" s="93">
        <v>886489214.52286899</v>
      </c>
      <c r="J120" s="93"/>
      <c r="K120" s="13">
        <v>739208638.42112005</v>
      </c>
      <c r="L120" s="13">
        <v>562858588.54627895</v>
      </c>
      <c r="M120" s="13">
        <v>357353572.00754797</v>
      </c>
    </row>
    <row r="121" spans="3:13" s="1" customFormat="1" ht="11.1" customHeight="1" x14ac:dyDescent="0.15">
      <c r="C121" s="53">
        <v>45992</v>
      </c>
      <c r="D121" s="54">
        <v>49341</v>
      </c>
      <c r="E121" s="13">
        <v>110</v>
      </c>
      <c r="F121" s="55">
        <v>3349</v>
      </c>
      <c r="G121" s="111"/>
      <c r="H121" s="111"/>
      <c r="I121" s="93">
        <v>876764674.64320004</v>
      </c>
      <c r="J121" s="93"/>
      <c r="K121" s="13">
        <v>729859726.22037804</v>
      </c>
      <c r="L121" s="13">
        <v>554326647.74028599</v>
      </c>
      <c r="M121" s="13">
        <v>350446080.00471097</v>
      </c>
    </row>
    <row r="122" spans="3:13" s="1" customFormat="1" ht="11.1" customHeight="1" x14ac:dyDescent="0.15">
      <c r="C122" s="53">
        <v>45992</v>
      </c>
      <c r="D122" s="54">
        <v>49369</v>
      </c>
      <c r="E122" s="13">
        <v>111</v>
      </c>
      <c r="F122" s="55">
        <v>3377</v>
      </c>
      <c r="G122" s="111"/>
      <c r="H122" s="111"/>
      <c r="I122" s="93">
        <v>867084725.49751997</v>
      </c>
      <c r="J122" s="93"/>
      <c r="K122" s="13">
        <v>720695839.879498</v>
      </c>
      <c r="L122" s="13">
        <v>546109193.88780499</v>
      </c>
      <c r="M122" s="13">
        <v>343929912.420497</v>
      </c>
    </row>
    <row r="123" spans="3:13" s="1" customFormat="1" ht="11.1" customHeight="1" x14ac:dyDescent="0.15">
      <c r="C123" s="53">
        <v>45992</v>
      </c>
      <c r="D123" s="54">
        <v>49400</v>
      </c>
      <c r="E123" s="13">
        <v>112</v>
      </c>
      <c r="F123" s="55">
        <v>3408</v>
      </c>
      <c r="G123" s="111"/>
      <c r="H123" s="111"/>
      <c r="I123" s="93">
        <v>857461252.39596403</v>
      </c>
      <c r="J123" s="93"/>
      <c r="K123" s="13">
        <v>711488299.32638001</v>
      </c>
      <c r="L123" s="13">
        <v>537761031.46109104</v>
      </c>
      <c r="M123" s="13">
        <v>337237925.23525399</v>
      </c>
    </row>
    <row r="124" spans="3:13" s="1" customFormat="1" ht="11.1" customHeight="1" x14ac:dyDescent="0.15">
      <c r="C124" s="53">
        <v>45992</v>
      </c>
      <c r="D124" s="54">
        <v>49430</v>
      </c>
      <c r="E124" s="13">
        <v>113</v>
      </c>
      <c r="F124" s="55">
        <v>3438</v>
      </c>
      <c r="G124" s="111"/>
      <c r="H124" s="111"/>
      <c r="I124" s="93">
        <v>847688118.26839304</v>
      </c>
      <c r="J124" s="93"/>
      <c r="K124" s="13">
        <v>702224398.29630697</v>
      </c>
      <c r="L124" s="13">
        <v>529452797.960482</v>
      </c>
      <c r="M124" s="13">
        <v>330666662.38788998</v>
      </c>
    </row>
    <row r="125" spans="3:13" s="1" customFormat="1" ht="11.1" customHeight="1" x14ac:dyDescent="0.15">
      <c r="C125" s="53">
        <v>45992</v>
      </c>
      <c r="D125" s="54">
        <v>49461</v>
      </c>
      <c r="E125" s="13">
        <v>114</v>
      </c>
      <c r="F125" s="55">
        <v>3469</v>
      </c>
      <c r="G125" s="111"/>
      <c r="H125" s="111"/>
      <c r="I125" s="93">
        <v>837665933.55466998</v>
      </c>
      <c r="J125" s="93"/>
      <c r="K125" s="13">
        <v>692745082.56119394</v>
      </c>
      <c r="L125" s="13">
        <v>520977392.30206698</v>
      </c>
      <c r="M125" s="13">
        <v>323995263.47516102</v>
      </c>
    </row>
    <row r="126" spans="3:13" s="1" customFormat="1" ht="11.1" customHeight="1" x14ac:dyDescent="0.15">
      <c r="C126" s="53">
        <v>45992</v>
      </c>
      <c r="D126" s="54">
        <v>49491</v>
      </c>
      <c r="E126" s="13">
        <v>115</v>
      </c>
      <c r="F126" s="55">
        <v>3499</v>
      </c>
      <c r="G126" s="111"/>
      <c r="H126" s="111"/>
      <c r="I126" s="93">
        <v>828274056.79506898</v>
      </c>
      <c r="J126" s="93"/>
      <c r="K126" s="13">
        <v>683853724.87717903</v>
      </c>
      <c r="L126" s="13">
        <v>513024859.476322</v>
      </c>
      <c r="M126" s="13">
        <v>317741745.651263</v>
      </c>
    </row>
    <row r="127" spans="3:13" s="1" customFormat="1" ht="11.1" customHeight="1" x14ac:dyDescent="0.15">
      <c r="C127" s="53">
        <v>45992</v>
      </c>
      <c r="D127" s="54">
        <v>49522</v>
      </c>
      <c r="E127" s="13">
        <v>116</v>
      </c>
      <c r="F127" s="55">
        <v>3530</v>
      </c>
      <c r="G127" s="111"/>
      <c r="H127" s="111"/>
      <c r="I127" s="93">
        <v>818968805.27931702</v>
      </c>
      <c r="J127" s="93"/>
      <c r="K127" s="13">
        <v>675024128.74132001</v>
      </c>
      <c r="L127" s="13">
        <v>505113043.15245497</v>
      </c>
      <c r="M127" s="13">
        <v>311516510.79480702</v>
      </c>
    </row>
    <row r="128" spans="3:13" s="1" customFormat="1" ht="11.1" customHeight="1" x14ac:dyDescent="0.15">
      <c r="C128" s="53">
        <v>45992</v>
      </c>
      <c r="D128" s="54">
        <v>49553</v>
      </c>
      <c r="E128" s="13">
        <v>117</v>
      </c>
      <c r="F128" s="55">
        <v>3561</v>
      </c>
      <c r="G128" s="111"/>
      <c r="H128" s="111"/>
      <c r="I128" s="93">
        <v>809092221.67727101</v>
      </c>
      <c r="J128" s="93"/>
      <c r="K128" s="13">
        <v>665752402.52422905</v>
      </c>
      <c r="L128" s="13">
        <v>496908151.76917899</v>
      </c>
      <c r="M128" s="13">
        <v>305158328.68438202</v>
      </c>
    </row>
    <row r="129" spans="3:13" s="1" customFormat="1" ht="11.1" customHeight="1" x14ac:dyDescent="0.15">
      <c r="C129" s="53">
        <v>45992</v>
      </c>
      <c r="D129" s="54">
        <v>49583</v>
      </c>
      <c r="E129" s="13">
        <v>118</v>
      </c>
      <c r="F129" s="55">
        <v>3591</v>
      </c>
      <c r="G129" s="111"/>
      <c r="H129" s="111"/>
      <c r="I129" s="93">
        <v>799955619.55921304</v>
      </c>
      <c r="J129" s="93"/>
      <c r="K129" s="13">
        <v>657154022.04553998</v>
      </c>
      <c r="L129" s="13">
        <v>489283214.11234897</v>
      </c>
      <c r="M129" s="13">
        <v>299244037.90348899</v>
      </c>
    </row>
    <row r="130" spans="3:13" s="1" customFormat="1" ht="11.1" customHeight="1" x14ac:dyDescent="0.15">
      <c r="C130" s="53">
        <v>45992</v>
      </c>
      <c r="D130" s="54">
        <v>49614</v>
      </c>
      <c r="E130" s="13">
        <v>119</v>
      </c>
      <c r="F130" s="55">
        <v>3622</v>
      </c>
      <c r="G130" s="111"/>
      <c r="H130" s="111"/>
      <c r="I130" s="93">
        <v>790883387.00485694</v>
      </c>
      <c r="J130" s="93"/>
      <c r="K130" s="13">
        <v>648599349.49253094</v>
      </c>
      <c r="L130" s="13">
        <v>481685693.95720601</v>
      </c>
      <c r="M130" s="13">
        <v>293349638.43093699</v>
      </c>
    </row>
    <row r="131" spans="3:13" s="1" customFormat="1" ht="11.1" customHeight="1" x14ac:dyDescent="0.15">
      <c r="C131" s="53">
        <v>45992</v>
      </c>
      <c r="D131" s="54">
        <v>49644</v>
      </c>
      <c r="E131" s="13">
        <v>120</v>
      </c>
      <c r="F131" s="55">
        <v>3652</v>
      </c>
      <c r="G131" s="111"/>
      <c r="H131" s="111"/>
      <c r="I131" s="93">
        <v>781835039.07421696</v>
      </c>
      <c r="J131" s="93"/>
      <c r="K131" s="13">
        <v>640126411.08710003</v>
      </c>
      <c r="L131" s="13">
        <v>474223151.901968</v>
      </c>
      <c r="M131" s="13">
        <v>287621035.46573299</v>
      </c>
    </row>
    <row r="132" spans="3:13" s="1" customFormat="1" ht="11.1" customHeight="1" x14ac:dyDescent="0.15">
      <c r="C132" s="53">
        <v>45992</v>
      </c>
      <c r="D132" s="54">
        <v>49675</v>
      </c>
      <c r="E132" s="13">
        <v>121</v>
      </c>
      <c r="F132" s="55">
        <v>3683</v>
      </c>
      <c r="G132" s="111"/>
      <c r="H132" s="111"/>
      <c r="I132" s="93">
        <v>772820998.52727604</v>
      </c>
      <c r="J132" s="93"/>
      <c r="K132" s="13">
        <v>631672992.89069402</v>
      </c>
      <c r="L132" s="13">
        <v>466770508.32606602</v>
      </c>
      <c r="M132" s="13">
        <v>281901846.63787401</v>
      </c>
    </row>
    <row r="133" spans="3:13" s="1" customFormat="1" ht="11.1" customHeight="1" x14ac:dyDescent="0.15">
      <c r="C133" s="53">
        <v>45992</v>
      </c>
      <c r="D133" s="54">
        <v>49706</v>
      </c>
      <c r="E133" s="13">
        <v>122</v>
      </c>
      <c r="F133" s="55">
        <v>3714</v>
      </c>
      <c r="G133" s="111"/>
      <c r="H133" s="111"/>
      <c r="I133" s="93">
        <v>763832819.55404794</v>
      </c>
      <c r="J133" s="93"/>
      <c r="K133" s="13">
        <v>623267510.87404299</v>
      </c>
      <c r="L133" s="13">
        <v>459388036.768843</v>
      </c>
      <c r="M133" s="13">
        <v>276268145.95484102</v>
      </c>
    </row>
    <row r="134" spans="3:13" s="1" customFormat="1" ht="11.1" customHeight="1" x14ac:dyDescent="0.15">
      <c r="C134" s="53">
        <v>45992</v>
      </c>
      <c r="D134" s="54">
        <v>49735</v>
      </c>
      <c r="E134" s="13">
        <v>123</v>
      </c>
      <c r="F134" s="55">
        <v>3743</v>
      </c>
      <c r="G134" s="111"/>
      <c r="H134" s="111"/>
      <c r="I134" s="93">
        <v>754864843.00452399</v>
      </c>
      <c r="J134" s="93"/>
      <c r="K134" s="13">
        <v>614972527.34814</v>
      </c>
      <c r="L134" s="13">
        <v>452195617.470227</v>
      </c>
      <c r="M134" s="13">
        <v>270865085.572465</v>
      </c>
    </row>
    <row r="135" spans="3:13" s="1" customFormat="1" ht="11.1" customHeight="1" x14ac:dyDescent="0.15">
      <c r="C135" s="53">
        <v>45992</v>
      </c>
      <c r="D135" s="54">
        <v>49766</v>
      </c>
      <c r="E135" s="13">
        <v>124</v>
      </c>
      <c r="F135" s="55">
        <v>3774</v>
      </c>
      <c r="G135" s="111"/>
      <c r="H135" s="111"/>
      <c r="I135" s="93">
        <v>745941825.46857095</v>
      </c>
      <c r="J135" s="93"/>
      <c r="K135" s="13">
        <v>606672422.95673203</v>
      </c>
      <c r="L135" s="13">
        <v>444957960.49004298</v>
      </c>
      <c r="M135" s="13">
        <v>265400831.81235501</v>
      </c>
    </row>
    <row r="136" spans="3:13" s="1" customFormat="1" ht="11.1" customHeight="1" x14ac:dyDescent="0.15">
      <c r="C136" s="53">
        <v>45992</v>
      </c>
      <c r="D136" s="54">
        <v>49796</v>
      </c>
      <c r="E136" s="13">
        <v>125</v>
      </c>
      <c r="F136" s="55">
        <v>3804</v>
      </c>
      <c r="G136" s="111"/>
      <c r="H136" s="111"/>
      <c r="I136" s="93">
        <v>737066761.09604704</v>
      </c>
      <c r="J136" s="93"/>
      <c r="K136" s="13">
        <v>598470409.15826404</v>
      </c>
      <c r="L136" s="13">
        <v>437861919.065157</v>
      </c>
      <c r="M136" s="13">
        <v>260097727.90235299</v>
      </c>
    </row>
    <row r="137" spans="3:13" s="1" customFormat="1" ht="11.1" customHeight="1" x14ac:dyDescent="0.15">
      <c r="C137" s="53">
        <v>45992</v>
      </c>
      <c r="D137" s="54">
        <v>49827</v>
      </c>
      <c r="E137" s="13">
        <v>126</v>
      </c>
      <c r="F137" s="55">
        <v>3835</v>
      </c>
      <c r="G137" s="111"/>
      <c r="H137" s="111"/>
      <c r="I137" s="93">
        <v>728259139.61709201</v>
      </c>
      <c r="J137" s="93"/>
      <c r="K137" s="13">
        <v>590316032.02266502</v>
      </c>
      <c r="L137" s="13">
        <v>430797490.92274803</v>
      </c>
      <c r="M137" s="13">
        <v>254817450.97955301</v>
      </c>
    </row>
    <row r="138" spans="3:13" s="1" customFormat="1" ht="11.1" customHeight="1" x14ac:dyDescent="0.15">
      <c r="C138" s="53">
        <v>45992</v>
      </c>
      <c r="D138" s="54">
        <v>49857</v>
      </c>
      <c r="E138" s="13">
        <v>127</v>
      </c>
      <c r="F138" s="55">
        <v>3865</v>
      </c>
      <c r="G138" s="111"/>
      <c r="H138" s="111"/>
      <c r="I138" s="93">
        <v>719570899.351704</v>
      </c>
      <c r="J138" s="93"/>
      <c r="K138" s="13">
        <v>582316084.54229403</v>
      </c>
      <c r="L138" s="13">
        <v>423913395.76280999</v>
      </c>
      <c r="M138" s="13">
        <v>249717642.280763</v>
      </c>
    </row>
    <row r="139" spans="3:13" s="1" customFormat="1" ht="11.1" customHeight="1" x14ac:dyDescent="0.15">
      <c r="C139" s="53">
        <v>45992</v>
      </c>
      <c r="D139" s="54">
        <v>49888</v>
      </c>
      <c r="E139" s="13">
        <v>128</v>
      </c>
      <c r="F139" s="55">
        <v>3896</v>
      </c>
      <c r="G139" s="111"/>
      <c r="H139" s="111"/>
      <c r="I139" s="93">
        <v>710974140.21960604</v>
      </c>
      <c r="J139" s="93"/>
      <c r="K139" s="13">
        <v>574383265.73948896</v>
      </c>
      <c r="L139" s="13">
        <v>417075064.67114502</v>
      </c>
      <c r="M139" s="13">
        <v>244648710.30030099</v>
      </c>
    </row>
    <row r="140" spans="3:13" s="1" customFormat="1" ht="11.1" customHeight="1" x14ac:dyDescent="0.15">
      <c r="C140" s="53">
        <v>45992</v>
      </c>
      <c r="D140" s="54">
        <v>49919</v>
      </c>
      <c r="E140" s="13">
        <v>129</v>
      </c>
      <c r="F140" s="55">
        <v>3927</v>
      </c>
      <c r="G140" s="111"/>
      <c r="H140" s="111"/>
      <c r="I140" s="93">
        <v>702441130.211079</v>
      </c>
      <c r="J140" s="93"/>
      <c r="K140" s="13">
        <v>566527095.52627099</v>
      </c>
      <c r="L140" s="13">
        <v>410324289.364977</v>
      </c>
      <c r="M140" s="13">
        <v>239669378.916379</v>
      </c>
    </row>
    <row r="141" spans="3:13" s="1" customFormat="1" ht="11.1" customHeight="1" x14ac:dyDescent="0.15">
      <c r="C141" s="53">
        <v>45992</v>
      </c>
      <c r="D141" s="54">
        <v>49949</v>
      </c>
      <c r="E141" s="13">
        <v>130</v>
      </c>
      <c r="F141" s="55">
        <v>3957</v>
      </c>
      <c r="G141" s="111"/>
      <c r="H141" s="111"/>
      <c r="I141" s="93">
        <v>693971455.60583794</v>
      </c>
      <c r="J141" s="93"/>
      <c r="K141" s="13">
        <v>558777513.40140295</v>
      </c>
      <c r="L141" s="13">
        <v>403715318.16198999</v>
      </c>
      <c r="M141" s="13">
        <v>234842468.119185</v>
      </c>
    </row>
    <row r="142" spans="3:13" s="1" customFormat="1" ht="11.1" customHeight="1" x14ac:dyDescent="0.15">
      <c r="C142" s="53">
        <v>45992</v>
      </c>
      <c r="D142" s="54">
        <v>49980</v>
      </c>
      <c r="E142" s="13">
        <v>131</v>
      </c>
      <c r="F142" s="55">
        <v>3988</v>
      </c>
      <c r="G142" s="111"/>
      <c r="H142" s="111"/>
      <c r="I142" s="93">
        <v>685583694.85388899</v>
      </c>
      <c r="J142" s="93"/>
      <c r="K142" s="13">
        <v>551087515.59822202</v>
      </c>
      <c r="L142" s="13">
        <v>397146713.42185497</v>
      </c>
      <c r="M142" s="13">
        <v>230042988.20892701</v>
      </c>
    </row>
    <row r="143" spans="3:13" s="1" customFormat="1" ht="11.1" customHeight="1" x14ac:dyDescent="0.15">
      <c r="C143" s="53">
        <v>45992</v>
      </c>
      <c r="D143" s="54">
        <v>50010</v>
      </c>
      <c r="E143" s="13">
        <v>132</v>
      </c>
      <c r="F143" s="55">
        <v>4018</v>
      </c>
      <c r="G143" s="111"/>
      <c r="H143" s="111"/>
      <c r="I143" s="93">
        <v>677261024.31336403</v>
      </c>
      <c r="J143" s="93"/>
      <c r="K143" s="13">
        <v>543503988.87363601</v>
      </c>
      <c r="L143" s="13">
        <v>390717535.97300202</v>
      </c>
      <c r="M143" s="13">
        <v>225391230.38811201</v>
      </c>
    </row>
    <row r="144" spans="3:13" s="1" customFormat="1" ht="11.1" customHeight="1" x14ac:dyDescent="0.15">
      <c r="C144" s="53">
        <v>45992</v>
      </c>
      <c r="D144" s="54">
        <v>50041</v>
      </c>
      <c r="E144" s="13">
        <v>133</v>
      </c>
      <c r="F144" s="55">
        <v>4049</v>
      </c>
      <c r="G144" s="111"/>
      <c r="H144" s="111"/>
      <c r="I144" s="93">
        <v>668975975.79612398</v>
      </c>
      <c r="J144" s="93"/>
      <c r="K144" s="13">
        <v>535944666.59676898</v>
      </c>
      <c r="L144" s="13">
        <v>384303388.66571403</v>
      </c>
      <c r="M144" s="13">
        <v>220752151.208289</v>
      </c>
    </row>
    <row r="145" spans="3:13" s="1" customFormat="1" ht="11.1" customHeight="1" x14ac:dyDescent="0.15">
      <c r="C145" s="53">
        <v>45992</v>
      </c>
      <c r="D145" s="54">
        <v>50072</v>
      </c>
      <c r="E145" s="13">
        <v>134</v>
      </c>
      <c r="F145" s="55">
        <v>4080</v>
      </c>
      <c r="G145" s="111"/>
      <c r="H145" s="111"/>
      <c r="I145" s="93">
        <v>660227848.42216897</v>
      </c>
      <c r="J145" s="93"/>
      <c r="K145" s="13">
        <v>528039060.54666603</v>
      </c>
      <c r="L145" s="13">
        <v>377671665.18792999</v>
      </c>
      <c r="M145" s="13">
        <v>216023875.520004</v>
      </c>
    </row>
    <row r="146" spans="3:13" s="1" customFormat="1" ht="11.1" customHeight="1" x14ac:dyDescent="0.15">
      <c r="C146" s="53">
        <v>45992</v>
      </c>
      <c r="D146" s="54">
        <v>50100</v>
      </c>
      <c r="E146" s="13">
        <v>135</v>
      </c>
      <c r="F146" s="55">
        <v>4108</v>
      </c>
      <c r="G146" s="111"/>
      <c r="H146" s="111"/>
      <c r="I146" s="93">
        <v>652128707.14121795</v>
      </c>
      <c r="J146" s="93"/>
      <c r="K146" s="13">
        <v>520762439.00586402</v>
      </c>
      <c r="L146" s="13">
        <v>371611479.95484799</v>
      </c>
      <c r="M146" s="13">
        <v>211744180.50322101</v>
      </c>
    </row>
    <row r="147" spans="3:13" s="1" customFormat="1" ht="11.1" customHeight="1" x14ac:dyDescent="0.15">
      <c r="C147" s="53">
        <v>45992</v>
      </c>
      <c r="D147" s="54">
        <v>50131</v>
      </c>
      <c r="E147" s="13">
        <v>136</v>
      </c>
      <c r="F147" s="55">
        <v>4139</v>
      </c>
      <c r="G147" s="111"/>
      <c r="H147" s="111"/>
      <c r="I147" s="93">
        <v>644087956.72355103</v>
      </c>
      <c r="J147" s="93"/>
      <c r="K147" s="13">
        <v>513469074.234375</v>
      </c>
      <c r="L147" s="13">
        <v>365475150.82165903</v>
      </c>
      <c r="M147" s="13">
        <v>207365658.335502</v>
      </c>
    </row>
    <row r="148" spans="3:13" s="1" customFormat="1" ht="11.1" customHeight="1" x14ac:dyDescent="0.15">
      <c r="C148" s="53">
        <v>45992</v>
      </c>
      <c r="D148" s="54">
        <v>50161</v>
      </c>
      <c r="E148" s="13">
        <v>137</v>
      </c>
      <c r="F148" s="55">
        <v>4169</v>
      </c>
      <c r="G148" s="111"/>
      <c r="H148" s="111"/>
      <c r="I148" s="93">
        <v>636092383.10889101</v>
      </c>
      <c r="J148" s="93"/>
      <c r="K148" s="13">
        <v>506262627.02038902</v>
      </c>
      <c r="L148" s="13">
        <v>359458864.52415001</v>
      </c>
      <c r="M148" s="13">
        <v>203116059.44165701</v>
      </c>
    </row>
    <row r="149" spans="3:13" s="1" customFormat="1" ht="11.1" customHeight="1" x14ac:dyDescent="0.15">
      <c r="C149" s="53">
        <v>45992</v>
      </c>
      <c r="D149" s="54">
        <v>50192</v>
      </c>
      <c r="E149" s="13">
        <v>138</v>
      </c>
      <c r="F149" s="55">
        <v>4200</v>
      </c>
      <c r="G149" s="111"/>
      <c r="H149" s="111"/>
      <c r="I149" s="93">
        <v>628076288.27723598</v>
      </c>
      <c r="J149" s="93"/>
      <c r="K149" s="13">
        <v>499034820.758053</v>
      </c>
      <c r="L149" s="13">
        <v>353425818.71171099</v>
      </c>
      <c r="M149" s="13">
        <v>198861154.582201</v>
      </c>
    </row>
    <row r="150" spans="3:13" s="1" customFormat="1" ht="11.1" customHeight="1" x14ac:dyDescent="0.15">
      <c r="C150" s="53">
        <v>45992</v>
      </c>
      <c r="D150" s="54">
        <v>50222</v>
      </c>
      <c r="E150" s="13">
        <v>139</v>
      </c>
      <c r="F150" s="55">
        <v>4230</v>
      </c>
      <c r="G150" s="111"/>
      <c r="H150" s="111"/>
      <c r="I150" s="93">
        <v>620156928.99858904</v>
      </c>
      <c r="J150" s="93"/>
      <c r="K150" s="13">
        <v>491933743.139202</v>
      </c>
      <c r="L150" s="13">
        <v>347539204.73389</v>
      </c>
      <c r="M150" s="13">
        <v>194747356.07439601</v>
      </c>
    </row>
    <row r="151" spans="3:13" s="1" customFormat="1" ht="11.1" customHeight="1" x14ac:dyDescent="0.15">
      <c r="C151" s="53">
        <v>45992</v>
      </c>
      <c r="D151" s="54">
        <v>50253</v>
      </c>
      <c r="E151" s="13">
        <v>140</v>
      </c>
      <c r="F151" s="55">
        <v>4261</v>
      </c>
      <c r="G151" s="111"/>
      <c r="H151" s="111"/>
      <c r="I151" s="93">
        <v>612269699.393085</v>
      </c>
      <c r="J151" s="93"/>
      <c r="K151" s="13">
        <v>484853526.67355502</v>
      </c>
      <c r="L151" s="13">
        <v>341666061.68727499</v>
      </c>
      <c r="M151" s="13">
        <v>190645355.112174</v>
      </c>
    </row>
    <row r="152" spans="3:13" s="1" customFormat="1" ht="11.1" customHeight="1" x14ac:dyDescent="0.15">
      <c r="C152" s="53">
        <v>45992</v>
      </c>
      <c r="D152" s="54">
        <v>50284</v>
      </c>
      <c r="E152" s="13">
        <v>141</v>
      </c>
      <c r="F152" s="55">
        <v>4292</v>
      </c>
      <c r="G152" s="111"/>
      <c r="H152" s="111"/>
      <c r="I152" s="93">
        <v>604425582.58030999</v>
      </c>
      <c r="J152" s="93"/>
      <c r="K152" s="13">
        <v>477829995.13512802</v>
      </c>
      <c r="L152" s="13">
        <v>335860387.10230398</v>
      </c>
      <c r="M152" s="13">
        <v>186612095.929746</v>
      </c>
    </row>
    <row r="153" spans="3:13" s="1" customFormat="1" ht="11.1" customHeight="1" x14ac:dyDescent="0.15">
      <c r="C153" s="53">
        <v>45992</v>
      </c>
      <c r="D153" s="54">
        <v>50314</v>
      </c>
      <c r="E153" s="13">
        <v>142</v>
      </c>
      <c r="F153" s="55">
        <v>4322</v>
      </c>
      <c r="G153" s="111"/>
      <c r="H153" s="111"/>
      <c r="I153" s="93">
        <v>596626735.58054197</v>
      </c>
      <c r="J153" s="93"/>
      <c r="K153" s="13">
        <v>470890405.69888902</v>
      </c>
      <c r="L153" s="13">
        <v>330168004.45468903</v>
      </c>
      <c r="M153" s="13">
        <v>182697277.122437</v>
      </c>
    </row>
    <row r="154" spans="3:13" s="1" customFormat="1" ht="11.1" customHeight="1" x14ac:dyDescent="0.15">
      <c r="C154" s="53">
        <v>45992</v>
      </c>
      <c r="D154" s="54">
        <v>50345</v>
      </c>
      <c r="E154" s="13">
        <v>143</v>
      </c>
      <c r="F154" s="55">
        <v>4353</v>
      </c>
      <c r="G154" s="111"/>
      <c r="H154" s="111"/>
      <c r="I154" s="93">
        <v>588879419.23363805</v>
      </c>
      <c r="J154" s="93"/>
      <c r="K154" s="13">
        <v>463987506.35057199</v>
      </c>
      <c r="L154" s="13">
        <v>324500613.686499</v>
      </c>
      <c r="M154" s="13">
        <v>178800707.10042799</v>
      </c>
    </row>
    <row r="155" spans="3:13" s="1" customFormat="1" ht="11.1" customHeight="1" x14ac:dyDescent="0.15">
      <c r="C155" s="53">
        <v>45992</v>
      </c>
      <c r="D155" s="54">
        <v>50375</v>
      </c>
      <c r="E155" s="13">
        <v>144</v>
      </c>
      <c r="F155" s="55">
        <v>4383</v>
      </c>
      <c r="G155" s="111"/>
      <c r="H155" s="111"/>
      <c r="I155" s="93">
        <v>580929941.68946397</v>
      </c>
      <c r="J155" s="93"/>
      <c r="K155" s="13">
        <v>456972674.64601803</v>
      </c>
      <c r="L155" s="13">
        <v>318808017.55905402</v>
      </c>
      <c r="M155" s="13">
        <v>174943990.12298399</v>
      </c>
    </row>
    <row r="156" spans="3:13" s="1" customFormat="1" ht="11.1" customHeight="1" x14ac:dyDescent="0.15">
      <c r="C156" s="53">
        <v>45992</v>
      </c>
      <c r="D156" s="54">
        <v>50406</v>
      </c>
      <c r="E156" s="13">
        <v>145</v>
      </c>
      <c r="F156" s="55">
        <v>4414</v>
      </c>
      <c r="G156" s="111"/>
      <c r="H156" s="111"/>
      <c r="I156" s="93">
        <v>573275640.51815605</v>
      </c>
      <c r="J156" s="93"/>
      <c r="K156" s="13">
        <v>450186780.32081097</v>
      </c>
      <c r="L156" s="13">
        <v>313275068.70178699</v>
      </c>
      <c r="M156" s="13">
        <v>171179694.286026</v>
      </c>
    </row>
    <row r="157" spans="3:13" s="1" customFormat="1" ht="11.1" customHeight="1" x14ac:dyDescent="0.15">
      <c r="C157" s="53">
        <v>45992</v>
      </c>
      <c r="D157" s="54">
        <v>50437</v>
      </c>
      <c r="E157" s="13">
        <v>146</v>
      </c>
      <c r="F157" s="55">
        <v>4445</v>
      </c>
      <c r="G157" s="111"/>
      <c r="H157" s="111"/>
      <c r="I157" s="93">
        <v>565657834.46957695</v>
      </c>
      <c r="J157" s="93"/>
      <c r="K157" s="13">
        <v>443451200.78812599</v>
      </c>
      <c r="L157" s="13">
        <v>307803124.59398001</v>
      </c>
      <c r="M157" s="13">
        <v>167477340.683539</v>
      </c>
    </row>
    <row r="158" spans="3:13" s="1" customFormat="1" ht="11.1" customHeight="1" x14ac:dyDescent="0.15">
      <c r="C158" s="53">
        <v>45992</v>
      </c>
      <c r="D158" s="54">
        <v>50465</v>
      </c>
      <c r="E158" s="13">
        <v>147</v>
      </c>
      <c r="F158" s="55">
        <v>4473</v>
      </c>
      <c r="G158" s="111"/>
      <c r="H158" s="111"/>
      <c r="I158" s="93">
        <v>558089894.19372594</v>
      </c>
      <c r="J158" s="93"/>
      <c r="K158" s="13">
        <v>436847958.14124799</v>
      </c>
      <c r="L158" s="13">
        <v>302523150.97829002</v>
      </c>
      <c r="M158" s="13">
        <v>163974629.59284699</v>
      </c>
    </row>
    <row r="159" spans="3:13" s="1" customFormat="1" ht="11.1" customHeight="1" x14ac:dyDescent="0.15">
      <c r="C159" s="53">
        <v>45992</v>
      </c>
      <c r="D159" s="54">
        <v>50496</v>
      </c>
      <c r="E159" s="13">
        <v>148</v>
      </c>
      <c r="F159" s="55">
        <v>4504</v>
      </c>
      <c r="G159" s="111"/>
      <c r="H159" s="111"/>
      <c r="I159" s="93">
        <v>550604446.01046395</v>
      </c>
      <c r="J159" s="93"/>
      <c r="K159" s="13">
        <v>430257693.38557398</v>
      </c>
      <c r="L159" s="13">
        <v>297201531.19600397</v>
      </c>
      <c r="M159" s="13">
        <v>160407882.36607</v>
      </c>
    </row>
    <row r="160" spans="3:13" s="1" customFormat="1" ht="11.1" customHeight="1" x14ac:dyDescent="0.15">
      <c r="C160" s="53">
        <v>45992</v>
      </c>
      <c r="D160" s="54">
        <v>50526</v>
      </c>
      <c r="E160" s="13">
        <v>149</v>
      </c>
      <c r="F160" s="55">
        <v>4534</v>
      </c>
      <c r="G160" s="111"/>
      <c r="H160" s="111"/>
      <c r="I160" s="93">
        <v>543165058.33978605</v>
      </c>
      <c r="J160" s="93"/>
      <c r="K160" s="13">
        <v>423747662.19896799</v>
      </c>
      <c r="L160" s="13">
        <v>291984286.85116202</v>
      </c>
      <c r="M160" s="13">
        <v>156945991.076262</v>
      </c>
    </row>
    <row r="161" spans="3:13" s="1" customFormat="1" ht="11.1" customHeight="1" x14ac:dyDescent="0.15">
      <c r="C161" s="53">
        <v>45992</v>
      </c>
      <c r="D161" s="54">
        <v>50557</v>
      </c>
      <c r="E161" s="13">
        <v>150</v>
      </c>
      <c r="F161" s="55">
        <v>4565</v>
      </c>
      <c r="G161" s="111"/>
      <c r="H161" s="111"/>
      <c r="I161" s="93">
        <v>535777227.06169999</v>
      </c>
      <c r="J161" s="93"/>
      <c r="K161" s="13">
        <v>417275148.488738</v>
      </c>
      <c r="L161" s="13">
        <v>286793152.92340702</v>
      </c>
      <c r="M161" s="13">
        <v>153502744.40271401</v>
      </c>
    </row>
    <row r="162" spans="3:13" s="1" customFormat="1" ht="11.1" customHeight="1" x14ac:dyDescent="0.15">
      <c r="C162" s="53">
        <v>45992</v>
      </c>
      <c r="D162" s="54">
        <v>50587</v>
      </c>
      <c r="E162" s="13">
        <v>151</v>
      </c>
      <c r="F162" s="55">
        <v>4595</v>
      </c>
      <c r="G162" s="111"/>
      <c r="H162" s="111"/>
      <c r="I162" s="93">
        <v>528235750.33620298</v>
      </c>
      <c r="J162" s="93"/>
      <c r="K162" s="13">
        <v>410726402.15954298</v>
      </c>
      <c r="L162" s="13">
        <v>281597403.71410799</v>
      </c>
      <c r="M162" s="13">
        <v>150103941.30468199</v>
      </c>
    </row>
    <row r="163" spans="3:13" s="1" customFormat="1" ht="11.1" customHeight="1" x14ac:dyDescent="0.15">
      <c r="C163" s="53">
        <v>45992</v>
      </c>
      <c r="D163" s="54">
        <v>50618</v>
      </c>
      <c r="E163" s="13">
        <v>152</v>
      </c>
      <c r="F163" s="55">
        <v>4626</v>
      </c>
      <c r="G163" s="111"/>
      <c r="H163" s="111"/>
      <c r="I163" s="93">
        <v>520909297.52329397</v>
      </c>
      <c r="J163" s="93"/>
      <c r="K163" s="13">
        <v>404342804.16746598</v>
      </c>
      <c r="L163" s="13">
        <v>276515726.92412299</v>
      </c>
      <c r="M163" s="13">
        <v>146770882.62934199</v>
      </c>
    </row>
    <row r="164" spans="3:13" s="1" customFormat="1" ht="11.1" customHeight="1" x14ac:dyDescent="0.15">
      <c r="C164" s="53">
        <v>45992</v>
      </c>
      <c r="D164" s="54">
        <v>50649</v>
      </c>
      <c r="E164" s="13">
        <v>153</v>
      </c>
      <c r="F164" s="55">
        <v>4657</v>
      </c>
      <c r="G164" s="111"/>
      <c r="H164" s="111"/>
      <c r="I164" s="93">
        <v>513629958.06269503</v>
      </c>
      <c r="J164" s="93"/>
      <c r="K164" s="13">
        <v>398016187.29561502</v>
      </c>
      <c r="L164" s="13">
        <v>271496944.55981302</v>
      </c>
      <c r="M164" s="13">
        <v>143496607.88297299</v>
      </c>
    </row>
    <row r="165" spans="3:13" s="1" customFormat="1" ht="11.1" customHeight="1" x14ac:dyDescent="0.15">
      <c r="C165" s="53">
        <v>45992</v>
      </c>
      <c r="D165" s="54">
        <v>50679</v>
      </c>
      <c r="E165" s="13">
        <v>154</v>
      </c>
      <c r="F165" s="55">
        <v>4687</v>
      </c>
      <c r="G165" s="111"/>
      <c r="H165" s="111"/>
      <c r="I165" s="93">
        <v>506381014.13454503</v>
      </c>
      <c r="J165" s="93"/>
      <c r="K165" s="13">
        <v>391754833.216106</v>
      </c>
      <c r="L165" s="13">
        <v>266568201.42159599</v>
      </c>
      <c r="M165" s="13">
        <v>140314034.97839701</v>
      </c>
    </row>
    <row r="166" spans="3:13" s="1" customFormat="1" ht="11.1" customHeight="1" x14ac:dyDescent="0.15">
      <c r="C166" s="53">
        <v>45992</v>
      </c>
      <c r="D166" s="54">
        <v>50710</v>
      </c>
      <c r="E166" s="13">
        <v>155</v>
      </c>
      <c r="F166" s="55">
        <v>4718</v>
      </c>
      <c r="G166" s="111"/>
      <c r="H166" s="111"/>
      <c r="I166" s="93">
        <v>499167070.00870699</v>
      </c>
      <c r="J166" s="93"/>
      <c r="K166" s="13">
        <v>385518883.31424803</v>
      </c>
      <c r="L166" s="13">
        <v>261657824.80613899</v>
      </c>
      <c r="M166" s="13">
        <v>137145991.40551999</v>
      </c>
    </row>
    <row r="167" spans="3:13" s="1" customFormat="1" ht="11.1" customHeight="1" x14ac:dyDescent="0.15">
      <c r="C167" s="53">
        <v>45992</v>
      </c>
      <c r="D167" s="54">
        <v>50740</v>
      </c>
      <c r="E167" s="13">
        <v>156</v>
      </c>
      <c r="F167" s="55">
        <v>4748</v>
      </c>
      <c r="G167" s="111"/>
      <c r="H167" s="111"/>
      <c r="I167" s="93">
        <v>491975597.20531499</v>
      </c>
      <c r="J167" s="93"/>
      <c r="K167" s="13">
        <v>379341057.027327</v>
      </c>
      <c r="L167" s="13">
        <v>256831145.46571699</v>
      </c>
      <c r="M167" s="13">
        <v>134064305.80924</v>
      </c>
    </row>
    <row r="168" spans="3:13" s="1" customFormat="1" ht="11.1" customHeight="1" x14ac:dyDescent="0.15">
      <c r="C168" s="53">
        <v>45992</v>
      </c>
      <c r="D168" s="54">
        <v>50771</v>
      </c>
      <c r="E168" s="13">
        <v>157</v>
      </c>
      <c r="F168" s="55">
        <v>4779</v>
      </c>
      <c r="G168" s="111"/>
      <c r="H168" s="111"/>
      <c r="I168" s="93">
        <v>484809666.84423602</v>
      </c>
      <c r="J168" s="93"/>
      <c r="K168" s="13">
        <v>373181699.62993598</v>
      </c>
      <c r="L168" s="13">
        <v>252018411.54988599</v>
      </c>
      <c r="M168" s="13">
        <v>130994893.007082</v>
      </c>
    </row>
    <row r="169" spans="3:13" s="1" customFormat="1" ht="11.1" customHeight="1" x14ac:dyDescent="0.15">
      <c r="C169" s="53">
        <v>45992</v>
      </c>
      <c r="D169" s="54">
        <v>50802</v>
      </c>
      <c r="E169" s="13">
        <v>158</v>
      </c>
      <c r="F169" s="55">
        <v>4810</v>
      </c>
      <c r="G169" s="111"/>
      <c r="H169" s="111"/>
      <c r="I169" s="93">
        <v>477655822.18532902</v>
      </c>
      <c r="J169" s="93"/>
      <c r="K169" s="13">
        <v>367051431.62378597</v>
      </c>
      <c r="L169" s="13">
        <v>247248090.81461501</v>
      </c>
      <c r="M169" s="13">
        <v>127971028.660519</v>
      </c>
    </row>
    <row r="170" spans="3:13" s="1" customFormat="1" ht="11.1" customHeight="1" x14ac:dyDescent="0.15">
      <c r="C170" s="53">
        <v>45992</v>
      </c>
      <c r="D170" s="54">
        <v>50830</v>
      </c>
      <c r="E170" s="13">
        <v>159</v>
      </c>
      <c r="F170" s="55">
        <v>4838</v>
      </c>
      <c r="G170" s="111"/>
      <c r="H170" s="111"/>
      <c r="I170" s="93">
        <v>470533846.12872499</v>
      </c>
      <c r="J170" s="93"/>
      <c r="K170" s="13">
        <v>361024635.20149702</v>
      </c>
      <c r="L170" s="13">
        <v>242629709.61599401</v>
      </c>
      <c r="M170" s="13">
        <v>125100113.52906699</v>
      </c>
    </row>
    <row r="171" spans="3:13" s="1" customFormat="1" ht="11.1" customHeight="1" x14ac:dyDescent="0.15">
      <c r="C171" s="53">
        <v>45992</v>
      </c>
      <c r="D171" s="54">
        <v>50861</v>
      </c>
      <c r="E171" s="13">
        <v>160</v>
      </c>
      <c r="F171" s="55">
        <v>4869</v>
      </c>
      <c r="G171" s="111"/>
      <c r="H171" s="111"/>
      <c r="I171" s="93">
        <v>463439363.94755203</v>
      </c>
      <c r="J171" s="93"/>
      <c r="K171" s="13">
        <v>354978187.87234801</v>
      </c>
      <c r="L171" s="13">
        <v>237959419.91156101</v>
      </c>
      <c r="M171" s="13">
        <v>122172439.690378</v>
      </c>
    </row>
    <row r="172" spans="3:13" s="1" customFormat="1" ht="11.1" customHeight="1" x14ac:dyDescent="0.15">
      <c r="C172" s="53">
        <v>45992</v>
      </c>
      <c r="D172" s="54">
        <v>50891</v>
      </c>
      <c r="E172" s="13">
        <v>161</v>
      </c>
      <c r="F172" s="55">
        <v>4899</v>
      </c>
      <c r="G172" s="111"/>
      <c r="H172" s="111"/>
      <c r="I172" s="93">
        <v>456254152.498532</v>
      </c>
      <c r="J172" s="93"/>
      <c r="K172" s="13">
        <v>348900939.66803801</v>
      </c>
      <c r="L172" s="13">
        <v>233309885.16004699</v>
      </c>
      <c r="M172" s="13">
        <v>119294265.709068</v>
      </c>
    </row>
    <row r="173" spans="3:13" s="1" customFormat="1" ht="11.1" customHeight="1" x14ac:dyDescent="0.15">
      <c r="C173" s="53">
        <v>45992</v>
      </c>
      <c r="D173" s="54">
        <v>50922</v>
      </c>
      <c r="E173" s="13">
        <v>162</v>
      </c>
      <c r="F173" s="55">
        <v>4930</v>
      </c>
      <c r="G173" s="111"/>
      <c r="H173" s="111"/>
      <c r="I173" s="93">
        <v>449247031.76166201</v>
      </c>
      <c r="J173" s="93"/>
      <c r="K173" s="13">
        <v>342959868.81394398</v>
      </c>
      <c r="L173" s="13">
        <v>228753842.60034701</v>
      </c>
      <c r="M173" s="13">
        <v>116469294.83544999</v>
      </c>
    </row>
    <row r="174" spans="3:13" s="1" customFormat="1" ht="11.1" customHeight="1" x14ac:dyDescent="0.15">
      <c r="C174" s="53">
        <v>45992</v>
      </c>
      <c r="D174" s="54">
        <v>50952</v>
      </c>
      <c r="E174" s="13">
        <v>163</v>
      </c>
      <c r="F174" s="55">
        <v>4960</v>
      </c>
      <c r="G174" s="111"/>
      <c r="H174" s="111"/>
      <c r="I174" s="93">
        <v>442303187.48680198</v>
      </c>
      <c r="J174" s="93"/>
      <c r="K174" s="13">
        <v>337104630.10374802</v>
      </c>
      <c r="L174" s="13">
        <v>224294992.86391401</v>
      </c>
      <c r="M174" s="13">
        <v>113730961.296222</v>
      </c>
    </row>
    <row r="175" spans="3:13" s="1" customFormat="1" ht="11.1" customHeight="1" x14ac:dyDescent="0.15">
      <c r="C175" s="53">
        <v>45992</v>
      </c>
      <c r="D175" s="54">
        <v>50983</v>
      </c>
      <c r="E175" s="13">
        <v>164</v>
      </c>
      <c r="F175" s="55">
        <v>4991</v>
      </c>
      <c r="G175" s="111"/>
      <c r="H175" s="111"/>
      <c r="I175" s="93">
        <v>435394051.18953103</v>
      </c>
      <c r="J175" s="93"/>
      <c r="K175" s="13">
        <v>331275957.88783598</v>
      </c>
      <c r="L175" s="13">
        <v>219856278.44071299</v>
      </c>
      <c r="M175" s="13">
        <v>111008088.21682601</v>
      </c>
    </row>
    <row r="176" spans="3:13" s="1" customFormat="1" ht="11.1" customHeight="1" x14ac:dyDescent="0.15">
      <c r="C176" s="53">
        <v>45992</v>
      </c>
      <c r="D176" s="54">
        <v>51014</v>
      </c>
      <c r="E176" s="13">
        <v>165</v>
      </c>
      <c r="F176" s="55">
        <v>5022</v>
      </c>
      <c r="G176" s="111"/>
      <c r="H176" s="111"/>
      <c r="I176" s="93">
        <v>428539202.67412198</v>
      </c>
      <c r="J176" s="93"/>
      <c r="K176" s="13">
        <v>325507323.25160599</v>
      </c>
      <c r="L176" s="13">
        <v>215478433.93972701</v>
      </c>
      <c r="M176" s="13">
        <v>108336844.30802301</v>
      </c>
    </row>
    <row r="177" spans="3:13" s="1" customFormat="1" ht="11.1" customHeight="1" x14ac:dyDescent="0.15">
      <c r="C177" s="53">
        <v>45992</v>
      </c>
      <c r="D177" s="54">
        <v>51044</v>
      </c>
      <c r="E177" s="13">
        <v>166</v>
      </c>
      <c r="F177" s="55">
        <v>5052</v>
      </c>
      <c r="G177" s="111"/>
      <c r="H177" s="111"/>
      <c r="I177" s="93">
        <v>421760758.09057403</v>
      </c>
      <c r="J177" s="93"/>
      <c r="K177" s="13">
        <v>319832752.81920499</v>
      </c>
      <c r="L177" s="13">
        <v>211200892.99539101</v>
      </c>
      <c r="M177" s="13">
        <v>105750932.145629</v>
      </c>
    </row>
    <row r="178" spans="3:13" s="1" customFormat="1" ht="11.1" customHeight="1" x14ac:dyDescent="0.15">
      <c r="C178" s="53">
        <v>45992</v>
      </c>
      <c r="D178" s="54">
        <v>51075</v>
      </c>
      <c r="E178" s="13">
        <v>167</v>
      </c>
      <c r="F178" s="55">
        <v>5083</v>
      </c>
      <c r="G178" s="111"/>
      <c r="H178" s="111"/>
      <c r="I178" s="93">
        <v>415036381.06902599</v>
      </c>
      <c r="J178" s="93"/>
      <c r="K178" s="13">
        <v>314199661.995655</v>
      </c>
      <c r="L178" s="13">
        <v>206953426.0677</v>
      </c>
      <c r="M178" s="13">
        <v>103185267.419644</v>
      </c>
    </row>
    <row r="179" spans="3:13" s="1" customFormat="1" ht="11.1" customHeight="1" x14ac:dyDescent="0.15">
      <c r="C179" s="53">
        <v>45992</v>
      </c>
      <c r="D179" s="54">
        <v>51105</v>
      </c>
      <c r="E179" s="13">
        <v>168</v>
      </c>
      <c r="F179" s="55">
        <v>5113</v>
      </c>
      <c r="G179" s="111"/>
      <c r="H179" s="111"/>
      <c r="I179" s="93">
        <v>407766844.05919898</v>
      </c>
      <c r="J179" s="93"/>
      <c r="K179" s="13">
        <v>308189626.32546002</v>
      </c>
      <c r="L179" s="13">
        <v>202495180.165712</v>
      </c>
      <c r="M179" s="13">
        <v>100548558.21784</v>
      </c>
    </row>
    <row r="180" spans="3:13" s="1" customFormat="1" ht="11.1" customHeight="1" x14ac:dyDescent="0.15">
      <c r="C180" s="53">
        <v>45992</v>
      </c>
      <c r="D180" s="54">
        <v>51136</v>
      </c>
      <c r="E180" s="13">
        <v>169</v>
      </c>
      <c r="F180" s="55">
        <v>5144</v>
      </c>
      <c r="G180" s="111"/>
      <c r="H180" s="111"/>
      <c r="I180" s="93">
        <v>401155578.751095</v>
      </c>
      <c r="J180" s="93"/>
      <c r="K180" s="13">
        <v>302678603.49933201</v>
      </c>
      <c r="L180" s="13">
        <v>198368399.208554</v>
      </c>
      <c r="M180" s="13">
        <v>98082215.068099305</v>
      </c>
    </row>
    <row r="181" spans="3:13" s="1" customFormat="1" ht="11.1" customHeight="1" x14ac:dyDescent="0.15">
      <c r="C181" s="53">
        <v>45992</v>
      </c>
      <c r="D181" s="54">
        <v>51167</v>
      </c>
      <c r="E181" s="13">
        <v>170</v>
      </c>
      <c r="F181" s="55">
        <v>5175</v>
      </c>
      <c r="G181" s="111"/>
      <c r="H181" s="111"/>
      <c r="I181" s="93">
        <v>394579155.15485001</v>
      </c>
      <c r="J181" s="93"/>
      <c r="K181" s="13">
        <v>297211632.38703698</v>
      </c>
      <c r="L181" s="13">
        <v>194290096.06829101</v>
      </c>
      <c r="M181" s="13">
        <v>95658828.785916105</v>
      </c>
    </row>
    <row r="182" spans="3:13" s="1" customFormat="1" ht="11.1" customHeight="1" x14ac:dyDescent="0.15">
      <c r="C182" s="53">
        <v>45992</v>
      </c>
      <c r="D182" s="54">
        <v>51196</v>
      </c>
      <c r="E182" s="13">
        <v>171</v>
      </c>
      <c r="F182" s="55">
        <v>5204</v>
      </c>
      <c r="G182" s="111"/>
      <c r="H182" s="111"/>
      <c r="I182" s="93">
        <v>388041471.30018902</v>
      </c>
      <c r="J182" s="93"/>
      <c r="K182" s="13">
        <v>291823423.94523102</v>
      </c>
      <c r="L182" s="13">
        <v>190313874.28681701</v>
      </c>
      <c r="M182" s="13">
        <v>93329812.638419807</v>
      </c>
    </row>
    <row r="183" spans="3:13" s="1" customFormat="1" ht="11.1" customHeight="1" x14ac:dyDescent="0.15">
      <c r="C183" s="53">
        <v>45992</v>
      </c>
      <c r="D183" s="54">
        <v>51227</v>
      </c>
      <c r="E183" s="13">
        <v>172</v>
      </c>
      <c r="F183" s="55">
        <v>5235</v>
      </c>
      <c r="G183" s="111"/>
      <c r="H183" s="111"/>
      <c r="I183" s="93">
        <v>381546400.29724699</v>
      </c>
      <c r="J183" s="93"/>
      <c r="K183" s="13">
        <v>286452189.22741598</v>
      </c>
      <c r="L183" s="13">
        <v>186335902.13467199</v>
      </c>
      <c r="M183" s="13">
        <v>90991977.484438002</v>
      </c>
    </row>
    <row r="184" spans="3:13" s="1" customFormat="1" ht="11.1" customHeight="1" x14ac:dyDescent="0.15">
      <c r="C184" s="53">
        <v>45992</v>
      </c>
      <c r="D184" s="54">
        <v>51257</v>
      </c>
      <c r="E184" s="13">
        <v>173</v>
      </c>
      <c r="F184" s="55">
        <v>5265</v>
      </c>
      <c r="G184" s="111"/>
      <c r="H184" s="111"/>
      <c r="I184" s="93">
        <v>375090099.88575</v>
      </c>
      <c r="J184" s="93"/>
      <c r="K184" s="13">
        <v>281142787.87973797</v>
      </c>
      <c r="L184" s="13">
        <v>182432037.67185399</v>
      </c>
      <c r="M184" s="13">
        <v>88720454.011344805</v>
      </c>
    </row>
    <row r="185" spans="3:13" s="1" customFormat="1" ht="11.1" customHeight="1" x14ac:dyDescent="0.15">
      <c r="C185" s="53">
        <v>45992</v>
      </c>
      <c r="D185" s="54">
        <v>51288</v>
      </c>
      <c r="E185" s="13">
        <v>174</v>
      </c>
      <c r="F185" s="55">
        <v>5296</v>
      </c>
      <c r="G185" s="111"/>
      <c r="H185" s="111"/>
      <c r="I185" s="93">
        <v>368695245.92597598</v>
      </c>
      <c r="J185" s="93"/>
      <c r="K185" s="13">
        <v>275880917.909078</v>
      </c>
      <c r="L185" s="13">
        <v>178562359.949516</v>
      </c>
      <c r="M185" s="13">
        <v>86470741.5208956</v>
      </c>
    </row>
    <row r="186" spans="3:13" s="1" customFormat="1" ht="11.1" customHeight="1" x14ac:dyDescent="0.15">
      <c r="C186" s="53">
        <v>45992</v>
      </c>
      <c r="D186" s="54">
        <v>51318</v>
      </c>
      <c r="E186" s="13">
        <v>175</v>
      </c>
      <c r="F186" s="55">
        <v>5326</v>
      </c>
      <c r="G186" s="111"/>
      <c r="H186" s="111"/>
      <c r="I186" s="93">
        <v>362254457.67573202</v>
      </c>
      <c r="J186" s="93"/>
      <c r="K186" s="13">
        <v>270616593.76023799</v>
      </c>
      <c r="L186" s="13">
        <v>174723952.46550301</v>
      </c>
      <c r="M186" s="13">
        <v>84265110.570971698</v>
      </c>
    </row>
    <row r="187" spans="3:13" s="1" customFormat="1" ht="11.1" customHeight="1" x14ac:dyDescent="0.15">
      <c r="C187" s="53">
        <v>45992</v>
      </c>
      <c r="D187" s="54">
        <v>51349</v>
      </c>
      <c r="E187" s="13">
        <v>176</v>
      </c>
      <c r="F187" s="55">
        <v>5357</v>
      </c>
      <c r="G187" s="111"/>
      <c r="H187" s="111"/>
      <c r="I187" s="93">
        <v>355981978.47552103</v>
      </c>
      <c r="J187" s="93"/>
      <c r="K187" s="13">
        <v>265479796.74266201</v>
      </c>
      <c r="L187" s="13">
        <v>170971448.62647599</v>
      </c>
      <c r="M187" s="13">
        <v>82106125.8579299</v>
      </c>
    </row>
    <row r="188" spans="3:13" s="1" customFormat="1" ht="11.1" customHeight="1" x14ac:dyDescent="0.15">
      <c r="C188" s="53">
        <v>45992</v>
      </c>
      <c r="D188" s="54">
        <v>51380</v>
      </c>
      <c r="E188" s="13">
        <v>177</v>
      </c>
      <c r="F188" s="55">
        <v>5388</v>
      </c>
      <c r="G188" s="111"/>
      <c r="H188" s="111"/>
      <c r="I188" s="93">
        <v>349782259.50534099</v>
      </c>
      <c r="J188" s="93"/>
      <c r="K188" s="13">
        <v>260413816.21047199</v>
      </c>
      <c r="L188" s="13">
        <v>167282391.95624599</v>
      </c>
      <c r="M188" s="13">
        <v>79994258.763296396</v>
      </c>
    </row>
    <row r="189" spans="3:13" s="1" customFormat="1" ht="11.1" customHeight="1" x14ac:dyDescent="0.15">
      <c r="C189" s="53">
        <v>45992</v>
      </c>
      <c r="D189" s="54">
        <v>51410</v>
      </c>
      <c r="E189" s="13">
        <v>178</v>
      </c>
      <c r="F189" s="55">
        <v>5418</v>
      </c>
      <c r="G189" s="111"/>
      <c r="H189" s="111"/>
      <c r="I189" s="93">
        <v>343679941.37519002</v>
      </c>
      <c r="J189" s="93"/>
      <c r="K189" s="13">
        <v>255450636.44316301</v>
      </c>
      <c r="L189" s="13">
        <v>163690307.375631</v>
      </c>
      <c r="M189" s="13">
        <v>77955657.060614496</v>
      </c>
    </row>
    <row r="190" spans="3:13" s="1" customFormat="1" ht="11.1" customHeight="1" x14ac:dyDescent="0.15">
      <c r="C190" s="53">
        <v>45992</v>
      </c>
      <c r="D190" s="54">
        <v>51441</v>
      </c>
      <c r="E190" s="13">
        <v>179</v>
      </c>
      <c r="F190" s="55">
        <v>5449</v>
      </c>
      <c r="G190" s="111"/>
      <c r="H190" s="111"/>
      <c r="I190" s="93">
        <v>337660204.21507001</v>
      </c>
      <c r="J190" s="93"/>
      <c r="K190" s="13">
        <v>250550608.187316</v>
      </c>
      <c r="L190" s="13">
        <v>160142103.71443999</v>
      </c>
      <c r="M190" s="13">
        <v>75942837.706319705</v>
      </c>
    </row>
    <row r="191" spans="3:13" s="1" customFormat="1" ht="11.1" customHeight="1" x14ac:dyDescent="0.15">
      <c r="C191" s="53">
        <v>45992</v>
      </c>
      <c r="D191" s="54">
        <v>51471</v>
      </c>
      <c r="E191" s="13">
        <v>180</v>
      </c>
      <c r="F191" s="55">
        <v>5479</v>
      </c>
      <c r="G191" s="111"/>
      <c r="H191" s="111"/>
      <c r="I191" s="93">
        <v>331694357.57362801</v>
      </c>
      <c r="J191" s="93"/>
      <c r="K191" s="13">
        <v>245719841.60904199</v>
      </c>
      <c r="L191" s="13">
        <v>156667914.40824699</v>
      </c>
      <c r="M191" s="13">
        <v>73990751.320657507</v>
      </c>
    </row>
    <row r="192" spans="3:13" s="1" customFormat="1" ht="11.1" customHeight="1" x14ac:dyDescent="0.15">
      <c r="C192" s="53">
        <v>45992</v>
      </c>
      <c r="D192" s="54">
        <v>51502</v>
      </c>
      <c r="E192" s="13">
        <v>181</v>
      </c>
      <c r="F192" s="55">
        <v>5510</v>
      </c>
      <c r="G192" s="111"/>
      <c r="H192" s="111"/>
      <c r="I192" s="93">
        <v>325772528.64221299</v>
      </c>
      <c r="J192" s="93"/>
      <c r="K192" s="13">
        <v>240923620.40286201</v>
      </c>
      <c r="L192" s="13">
        <v>153219241.831146</v>
      </c>
      <c r="M192" s="13">
        <v>72055527.817881107</v>
      </c>
    </row>
    <row r="193" spans="3:13" s="1" customFormat="1" ht="11.1" customHeight="1" x14ac:dyDescent="0.15">
      <c r="C193" s="53">
        <v>45992</v>
      </c>
      <c r="D193" s="54">
        <v>51533</v>
      </c>
      <c r="E193" s="13">
        <v>182</v>
      </c>
      <c r="F193" s="55">
        <v>5541</v>
      </c>
      <c r="G193" s="111"/>
      <c r="H193" s="111"/>
      <c r="I193" s="93">
        <v>319881463.490825</v>
      </c>
      <c r="J193" s="93"/>
      <c r="K193" s="13">
        <v>236165674.46325499</v>
      </c>
      <c r="L193" s="13">
        <v>149811377.174281</v>
      </c>
      <c r="M193" s="13">
        <v>70154480.138210997</v>
      </c>
    </row>
    <row r="194" spans="3:13" s="1" customFormat="1" ht="11.1" customHeight="1" x14ac:dyDescent="0.15">
      <c r="C194" s="53">
        <v>45992</v>
      </c>
      <c r="D194" s="54">
        <v>51561</v>
      </c>
      <c r="E194" s="13">
        <v>183</v>
      </c>
      <c r="F194" s="55">
        <v>5569</v>
      </c>
      <c r="G194" s="111"/>
      <c r="H194" s="111"/>
      <c r="I194" s="93">
        <v>314038935.62946397</v>
      </c>
      <c r="J194" s="93"/>
      <c r="K194" s="13">
        <v>231496975.16832101</v>
      </c>
      <c r="L194" s="13">
        <v>146512425.45844701</v>
      </c>
      <c r="M194" s="13">
        <v>68347098.680069</v>
      </c>
    </row>
    <row r="195" spans="3:13" s="1" customFormat="1" ht="11.1" customHeight="1" x14ac:dyDescent="0.15">
      <c r="C195" s="53">
        <v>45992</v>
      </c>
      <c r="D195" s="54">
        <v>51592</v>
      </c>
      <c r="E195" s="13">
        <v>184</v>
      </c>
      <c r="F195" s="55">
        <v>5600</v>
      </c>
      <c r="G195" s="111"/>
      <c r="H195" s="111"/>
      <c r="I195" s="93">
        <v>308248940.67812997</v>
      </c>
      <c r="J195" s="93"/>
      <c r="K195" s="13">
        <v>226843424.977299</v>
      </c>
      <c r="L195" s="13">
        <v>143202112.927347</v>
      </c>
      <c r="M195" s="13">
        <v>66519912.784479499</v>
      </c>
    </row>
    <row r="196" spans="3:13" s="1" customFormat="1" ht="11.1" customHeight="1" x14ac:dyDescent="0.15">
      <c r="C196" s="53">
        <v>45992</v>
      </c>
      <c r="D196" s="54">
        <v>51622</v>
      </c>
      <c r="E196" s="13">
        <v>185</v>
      </c>
      <c r="F196" s="55">
        <v>5630</v>
      </c>
      <c r="G196" s="111"/>
      <c r="H196" s="111"/>
      <c r="I196" s="93">
        <v>302505267.666825</v>
      </c>
      <c r="J196" s="93"/>
      <c r="K196" s="13">
        <v>222251195.14359799</v>
      </c>
      <c r="L196" s="13">
        <v>139957798.49133399</v>
      </c>
      <c r="M196" s="13">
        <v>64746370.948954597</v>
      </c>
    </row>
    <row r="197" spans="3:13" s="1" customFormat="1" ht="11.1" customHeight="1" x14ac:dyDescent="0.15">
      <c r="C197" s="53">
        <v>45992</v>
      </c>
      <c r="D197" s="54">
        <v>51653</v>
      </c>
      <c r="E197" s="13">
        <v>186</v>
      </c>
      <c r="F197" s="55">
        <v>5661</v>
      </c>
      <c r="G197" s="111"/>
      <c r="H197" s="111"/>
      <c r="I197" s="93">
        <v>296845061.385548</v>
      </c>
      <c r="J197" s="93"/>
      <c r="K197" s="13">
        <v>217722729.58891001</v>
      </c>
      <c r="L197" s="13">
        <v>136757407.95611301</v>
      </c>
      <c r="M197" s="13">
        <v>62997861.737042502</v>
      </c>
    </row>
    <row r="198" spans="3:13" s="1" customFormat="1" ht="11.1" customHeight="1" x14ac:dyDescent="0.15">
      <c r="C198" s="53">
        <v>45992</v>
      </c>
      <c r="D198" s="54">
        <v>51683</v>
      </c>
      <c r="E198" s="13">
        <v>187</v>
      </c>
      <c r="F198" s="55">
        <v>5691</v>
      </c>
      <c r="G198" s="111"/>
      <c r="H198" s="111"/>
      <c r="I198" s="93">
        <v>291329407.65429699</v>
      </c>
      <c r="J198" s="93"/>
      <c r="K198" s="13">
        <v>213326510.12237099</v>
      </c>
      <c r="L198" s="13">
        <v>133666226.049053</v>
      </c>
      <c r="M198" s="13">
        <v>61321492.692341797</v>
      </c>
    </row>
    <row r="199" spans="3:13" s="1" customFormat="1" ht="11.1" customHeight="1" x14ac:dyDescent="0.15">
      <c r="C199" s="53">
        <v>45992</v>
      </c>
      <c r="D199" s="54">
        <v>51714</v>
      </c>
      <c r="E199" s="13">
        <v>188</v>
      </c>
      <c r="F199" s="55">
        <v>5722</v>
      </c>
      <c r="G199" s="111"/>
      <c r="H199" s="111"/>
      <c r="I199" s="93">
        <v>285935118.80307502</v>
      </c>
      <c r="J199" s="93"/>
      <c r="K199" s="13">
        <v>209021413.80950901</v>
      </c>
      <c r="L199" s="13">
        <v>130635656.30475</v>
      </c>
      <c r="M199" s="13">
        <v>59677329.779568799</v>
      </c>
    </row>
    <row r="200" spans="3:13" s="1" customFormat="1" ht="11.1" customHeight="1" x14ac:dyDescent="0.15">
      <c r="C200" s="53">
        <v>45992</v>
      </c>
      <c r="D200" s="54">
        <v>51745</v>
      </c>
      <c r="E200" s="13">
        <v>189</v>
      </c>
      <c r="F200" s="55">
        <v>5753</v>
      </c>
      <c r="G200" s="111"/>
      <c r="H200" s="111"/>
      <c r="I200" s="93">
        <v>280635374.75188297</v>
      </c>
      <c r="J200" s="93"/>
      <c r="K200" s="13">
        <v>204799303.31861401</v>
      </c>
      <c r="L200" s="13">
        <v>127671369.898773</v>
      </c>
      <c r="M200" s="13">
        <v>58076146.101516701</v>
      </c>
    </row>
    <row r="201" spans="3:13" s="1" customFormat="1" ht="11.1" customHeight="1" x14ac:dyDescent="0.15">
      <c r="C201" s="53">
        <v>45992</v>
      </c>
      <c r="D201" s="54">
        <v>51775</v>
      </c>
      <c r="E201" s="13">
        <v>190</v>
      </c>
      <c r="F201" s="55">
        <v>5783</v>
      </c>
      <c r="G201" s="111"/>
      <c r="H201" s="111"/>
      <c r="I201" s="93">
        <v>275413253.46071702</v>
      </c>
      <c r="J201" s="93"/>
      <c r="K201" s="13">
        <v>200658451.71601701</v>
      </c>
      <c r="L201" s="13">
        <v>124782093.49578901</v>
      </c>
      <c r="M201" s="13">
        <v>56529171.686108202</v>
      </c>
    </row>
    <row r="202" spans="3:13" s="1" customFormat="1" ht="11.1" customHeight="1" x14ac:dyDescent="0.15">
      <c r="C202" s="53">
        <v>45992</v>
      </c>
      <c r="D202" s="54">
        <v>51806</v>
      </c>
      <c r="E202" s="13">
        <v>191</v>
      </c>
      <c r="F202" s="55">
        <v>5814</v>
      </c>
      <c r="G202" s="111"/>
      <c r="H202" s="111"/>
      <c r="I202" s="93">
        <v>270181189.56958002</v>
      </c>
      <c r="J202" s="93"/>
      <c r="K202" s="13">
        <v>196512648.93663001</v>
      </c>
      <c r="L202" s="13">
        <v>121893181.739702</v>
      </c>
      <c r="M202" s="13">
        <v>54986539.301252</v>
      </c>
    </row>
    <row r="203" spans="3:13" s="1" customFormat="1" ht="11.1" customHeight="1" x14ac:dyDescent="0.15">
      <c r="C203" s="53">
        <v>45992</v>
      </c>
      <c r="D203" s="54">
        <v>51836</v>
      </c>
      <c r="E203" s="13">
        <v>192</v>
      </c>
      <c r="F203" s="55">
        <v>5844</v>
      </c>
      <c r="G203" s="111"/>
      <c r="H203" s="111"/>
      <c r="I203" s="93">
        <v>265092026.118469</v>
      </c>
      <c r="J203" s="93"/>
      <c r="K203" s="13">
        <v>192494632.963817</v>
      </c>
      <c r="L203" s="13">
        <v>119107002.773692</v>
      </c>
      <c r="M203" s="13">
        <v>53509433.530184403</v>
      </c>
    </row>
    <row r="204" spans="3:13" s="1" customFormat="1" ht="11.1" customHeight="1" x14ac:dyDescent="0.15">
      <c r="C204" s="53">
        <v>45992</v>
      </c>
      <c r="D204" s="54">
        <v>51867</v>
      </c>
      <c r="E204" s="13">
        <v>193</v>
      </c>
      <c r="F204" s="55">
        <v>5875</v>
      </c>
      <c r="G204" s="111"/>
      <c r="H204" s="111"/>
      <c r="I204" s="93">
        <v>260101559.737389</v>
      </c>
      <c r="J204" s="93"/>
      <c r="K204" s="13">
        <v>188550503.430978</v>
      </c>
      <c r="L204" s="13">
        <v>116369846.13302501</v>
      </c>
      <c r="M204" s="13">
        <v>52058318.593237698</v>
      </c>
    </row>
    <row r="205" spans="3:13" s="1" customFormat="1" ht="11.1" customHeight="1" x14ac:dyDescent="0.15">
      <c r="C205" s="53">
        <v>45992</v>
      </c>
      <c r="D205" s="54">
        <v>51898</v>
      </c>
      <c r="E205" s="13">
        <v>194</v>
      </c>
      <c r="F205" s="55">
        <v>5906</v>
      </c>
      <c r="G205" s="111"/>
      <c r="H205" s="111"/>
      <c r="I205" s="93">
        <v>255197567.98633701</v>
      </c>
      <c r="J205" s="93"/>
      <c r="K205" s="13">
        <v>184681779.32322499</v>
      </c>
      <c r="L205" s="13">
        <v>113692261.887004</v>
      </c>
      <c r="M205" s="13">
        <v>50645073.201958098</v>
      </c>
    </row>
    <row r="206" spans="3:13" s="1" customFormat="1" ht="11.1" customHeight="1" x14ac:dyDescent="0.15">
      <c r="C206" s="53">
        <v>45992</v>
      </c>
      <c r="D206" s="54">
        <v>51926</v>
      </c>
      <c r="E206" s="13">
        <v>195</v>
      </c>
      <c r="F206" s="55">
        <v>5934</v>
      </c>
      <c r="G206" s="111"/>
      <c r="H206" s="111"/>
      <c r="I206" s="93">
        <v>250368331.78531501</v>
      </c>
      <c r="J206" s="93"/>
      <c r="K206" s="13">
        <v>180909360.104325</v>
      </c>
      <c r="L206" s="13">
        <v>111114058.390559</v>
      </c>
      <c r="M206" s="13">
        <v>49307197.378872998</v>
      </c>
    </row>
    <row r="207" spans="3:13" s="1" customFormat="1" ht="11.1" customHeight="1" x14ac:dyDescent="0.15">
      <c r="C207" s="53">
        <v>45992</v>
      </c>
      <c r="D207" s="54">
        <v>51957</v>
      </c>
      <c r="E207" s="13">
        <v>196</v>
      </c>
      <c r="F207" s="55">
        <v>5965</v>
      </c>
      <c r="G207" s="111"/>
      <c r="H207" s="111"/>
      <c r="I207" s="93">
        <v>245638022.044319</v>
      </c>
      <c r="J207" s="93"/>
      <c r="K207" s="13">
        <v>177190328.200818</v>
      </c>
      <c r="L207" s="13">
        <v>108553061.992038</v>
      </c>
      <c r="M207" s="13">
        <v>47966718.162412196</v>
      </c>
    </row>
    <row r="208" spans="3:13" s="1" customFormat="1" ht="11.1" customHeight="1" x14ac:dyDescent="0.15">
      <c r="C208" s="53">
        <v>45992</v>
      </c>
      <c r="D208" s="54">
        <v>51987</v>
      </c>
      <c r="E208" s="13">
        <v>197</v>
      </c>
      <c r="F208" s="55">
        <v>5995</v>
      </c>
      <c r="G208" s="111"/>
      <c r="H208" s="111"/>
      <c r="I208" s="93">
        <v>240959971.74335399</v>
      </c>
      <c r="J208" s="93"/>
      <c r="K208" s="13">
        <v>173530526.67135999</v>
      </c>
      <c r="L208" s="13">
        <v>106049278.428855</v>
      </c>
      <c r="M208" s="13">
        <v>46668272.871660396</v>
      </c>
    </row>
    <row r="209" spans="3:13" s="1" customFormat="1" ht="11.1" customHeight="1" x14ac:dyDescent="0.15">
      <c r="C209" s="53">
        <v>45992</v>
      </c>
      <c r="D209" s="54">
        <v>52018</v>
      </c>
      <c r="E209" s="13">
        <v>198</v>
      </c>
      <c r="F209" s="55">
        <v>6026</v>
      </c>
      <c r="G209" s="111"/>
      <c r="H209" s="111"/>
      <c r="I209" s="93">
        <v>236341505.99241599</v>
      </c>
      <c r="J209" s="93"/>
      <c r="K209" s="13">
        <v>169915797.77998099</v>
      </c>
      <c r="L209" s="13">
        <v>103576131.121648</v>
      </c>
      <c r="M209" s="13">
        <v>45386878.502827004</v>
      </c>
    </row>
    <row r="210" spans="3:13" s="1" customFormat="1" ht="11.1" customHeight="1" x14ac:dyDescent="0.15">
      <c r="C210" s="53">
        <v>45992</v>
      </c>
      <c r="D210" s="54">
        <v>52048</v>
      </c>
      <c r="E210" s="13">
        <v>199</v>
      </c>
      <c r="F210" s="55">
        <v>6056</v>
      </c>
      <c r="G210" s="111"/>
      <c r="H210" s="111"/>
      <c r="I210" s="93">
        <v>231793681.011509</v>
      </c>
      <c r="J210" s="93"/>
      <c r="K210" s="13">
        <v>166372641.93134701</v>
      </c>
      <c r="L210" s="13">
        <v>101166705.236526</v>
      </c>
      <c r="M210" s="13">
        <v>44149350.6112983</v>
      </c>
    </row>
    <row r="211" spans="3:13" s="1" customFormat="1" ht="11.1" customHeight="1" x14ac:dyDescent="0.15">
      <c r="C211" s="53">
        <v>45992</v>
      </c>
      <c r="D211" s="54">
        <v>52079</v>
      </c>
      <c r="E211" s="13">
        <v>200</v>
      </c>
      <c r="F211" s="55">
        <v>6087</v>
      </c>
      <c r="G211" s="111"/>
      <c r="H211" s="111"/>
      <c r="I211" s="93">
        <v>227307001.02063099</v>
      </c>
      <c r="J211" s="93"/>
      <c r="K211" s="13">
        <v>162875556.244403</v>
      </c>
      <c r="L211" s="13">
        <v>98788342.315768898</v>
      </c>
      <c r="M211" s="13">
        <v>42928827.927129701</v>
      </c>
    </row>
    <row r="212" spans="3:13" s="1" customFormat="1" ht="11.1" customHeight="1" x14ac:dyDescent="0.15">
      <c r="C212" s="53">
        <v>45992</v>
      </c>
      <c r="D212" s="54">
        <v>52110</v>
      </c>
      <c r="E212" s="13">
        <v>201</v>
      </c>
      <c r="F212" s="55">
        <v>6118</v>
      </c>
      <c r="G212" s="111"/>
      <c r="H212" s="111"/>
      <c r="I212" s="93">
        <v>222878150.60978001</v>
      </c>
      <c r="J212" s="93"/>
      <c r="K212" s="13">
        <v>159431221.77110699</v>
      </c>
      <c r="L212" s="13">
        <v>96453336.031574398</v>
      </c>
      <c r="M212" s="13">
        <v>41736613.348751098</v>
      </c>
    </row>
    <row r="213" spans="3:13" s="1" customFormat="1" ht="11.1" customHeight="1" x14ac:dyDescent="0.15">
      <c r="C213" s="53">
        <v>45992</v>
      </c>
      <c r="D213" s="54">
        <v>52140</v>
      </c>
      <c r="E213" s="13">
        <v>202</v>
      </c>
      <c r="F213" s="55">
        <v>6148</v>
      </c>
      <c r="G213" s="111"/>
      <c r="H213" s="111"/>
      <c r="I213" s="93">
        <v>218536804.12896001</v>
      </c>
      <c r="J213" s="93"/>
      <c r="K213" s="13">
        <v>156069136.272802</v>
      </c>
      <c r="L213" s="13">
        <v>94186936.879314795</v>
      </c>
      <c r="M213" s="13">
        <v>40588846.5190164</v>
      </c>
    </row>
    <row r="214" spans="3:13" s="1" customFormat="1" ht="11.1" customHeight="1" x14ac:dyDescent="0.15">
      <c r="C214" s="53">
        <v>45992</v>
      </c>
      <c r="D214" s="54">
        <v>52171</v>
      </c>
      <c r="E214" s="13">
        <v>203</v>
      </c>
      <c r="F214" s="55">
        <v>6179</v>
      </c>
      <c r="G214" s="111"/>
      <c r="H214" s="111"/>
      <c r="I214" s="93">
        <v>214260840.15817001</v>
      </c>
      <c r="J214" s="93"/>
      <c r="K214" s="13">
        <v>152755910.01622599</v>
      </c>
      <c r="L214" s="13">
        <v>91952969.952359602</v>
      </c>
      <c r="M214" s="13">
        <v>39458304.212188102</v>
      </c>
    </row>
    <row r="215" spans="3:13" s="1" customFormat="1" ht="11.1" customHeight="1" x14ac:dyDescent="0.15">
      <c r="C215" s="53">
        <v>45992</v>
      </c>
      <c r="D215" s="54">
        <v>52201</v>
      </c>
      <c r="E215" s="13">
        <v>204</v>
      </c>
      <c r="F215" s="55">
        <v>6209</v>
      </c>
      <c r="G215" s="111"/>
      <c r="H215" s="111"/>
      <c r="I215" s="93">
        <v>210026236.62740701</v>
      </c>
      <c r="J215" s="93"/>
      <c r="K215" s="13">
        <v>149491097.09160599</v>
      </c>
      <c r="L215" s="13">
        <v>89766198.886926204</v>
      </c>
      <c r="M215" s="13">
        <v>38362029.491724797</v>
      </c>
    </row>
    <row r="216" spans="3:13" s="1" customFormat="1" ht="11.1" customHeight="1" x14ac:dyDescent="0.15">
      <c r="C216" s="53">
        <v>45992</v>
      </c>
      <c r="D216" s="54">
        <v>52232</v>
      </c>
      <c r="E216" s="13">
        <v>205</v>
      </c>
      <c r="F216" s="55">
        <v>6240</v>
      </c>
      <c r="G216" s="111"/>
      <c r="H216" s="111"/>
      <c r="I216" s="93">
        <v>205833788.98667601</v>
      </c>
      <c r="J216" s="93"/>
      <c r="K216" s="13">
        <v>146258537.454348</v>
      </c>
      <c r="L216" s="13">
        <v>87601758.781977698</v>
      </c>
      <c r="M216" s="13">
        <v>37278479.0088294</v>
      </c>
    </row>
    <row r="217" spans="3:13" s="1" customFormat="1" ht="11.1" customHeight="1" x14ac:dyDescent="0.15">
      <c r="C217" s="53">
        <v>45992</v>
      </c>
      <c r="D217" s="54">
        <v>52263</v>
      </c>
      <c r="E217" s="13">
        <v>206</v>
      </c>
      <c r="F217" s="55">
        <v>6271</v>
      </c>
      <c r="G217" s="111"/>
      <c r="H217" s="111"/>
      <c r="I217" s="93">
        <v>201667156.66597301</v>
      </c>
      <c r="J217" s="93"/>
      <c r="K217" s="13">
        <v>143054825.484157</v>
      </c>
      <c r="L217" s="13">
        <v>85464981.720656201</v>
      </c>
      <c r="M217" s="13">
        <v>36215141.176825903</v>
      </c>
    </row>
    <row r="218" spans="3:13" s="1" customFormat="1" ht="11.1" customHeight="1" x14ac:dyDescent="0.15">
      <c r="C218" s="53">
        <v>45992</v>
      </c>
      <c r="D218" s="54">
        <v>52291</v>
      </c>
      <c r="E218" s="13">
        <v>207</v>
      </c>
      <c r="F218" s="55">
        <v>6299</v>
      </c>
      <c r="G218" s="111"/>
      <c r="H218" s="111"/>
      <c r="I218" s="93">
        <v>197559451.20529899</v>
      </c>
      <c r="J218" s="93"/>
      <c r="K218" s="13">
        <v>139926274.341575</v>
      </c>
      <c r="L218" s="13">
        <v>83403846.278123707</v>
      </c>
      <c r="M218" s="13">
        <v>35206517.538985603</v>
      </c>
    </row>
    <row r="219" spans="3:13" s="1" customFormat="1" ht="11.1" customHeight="1" x14ac:dyDescent="0.15">
      <c r="C219" s="53">
        <v>45992</v>
      </c>
      <c r="D219" s="54">
        <v>52322</v>
      </c>
      <c r="E219" s="13">
        <v>208</v>
      </c>
      <c r="F219" s="55">
        <v>6330</v>
      </c>
      <c r="G219" s="111"/>
      <c r="H219" s="111"/>
      <c r="I219" s="93">
        <v>193507179.69465801</v>
      </c>
      <c r="J219" s="93"/>
      <c r="K219" s="13">
        <v>136823697.35043201</v>
      </c>
      <c r="L219" s="13">
        <v>81347127.762040496</v>
      </c>
      <c r="M219" s="13">
        <v>34192891.844350897</v>
      </c>
    </row>
    <row r="220" spans="3:13" s="1" customFormat="1" ht="11.1" customHeight="1" x14ac:dyDescent="0.15">
      <c r="C220" s="53">
        <v>45992</v>
      </c>
      <c r="D220" s="54">
        <v>52352</v>
      </c>
      <c r="E220" s="13">
        <v>209</v>
      </c>
      <c r="F220" s="55">
        <v>6360</v>
      </c>
      <c r="G220" s="111"/>
      <c r="H220" s="111"/>
      <c r="I220" s="93">
        <v>189483243.34404501</v>
      </c>
      <c r="J220" s="93"/>
      <c r="K220" s="13">
        <v>133758567.503354</v>
      </c>
      <c r="L220" s="13">
        <v>79329054.400195807</v>
      </c>
      <c r="M220" s="13">
        <v>33207942.643449001</v>
      </c>
    </row>
    <row r="221" spans="3:13" s="1" customFormat="1" ht="11.1" customHeight="1" x14ac:dyDescent="0.15">
      <c r="C221" s="53">
        <v>45992</v>
      </c>
      <c r="D221" s="54">
        <v>52383</v>
      </c>
      <c r="E221" s="13">
        <v>210</v>
      </c>
      <c r="F221" s="55">
        <v>6391</v>
      </c>
      <c r="G221" s="111"/>
      <c r="H221" s="111"/>
      <c r="I221" s="93">
        <v>185492787.163461</v>
      </c>
      <c r="J221" s="93"/>
      <c r="K221" s="13">
        <v>130719568.34196199</v>
      </c>
      <c r="L221" s="13">
        <v>77329529.268515795</v>
      </c>
      <c r="M221" s="13">
        <v>32233812.754547201</v>
      </c>
    </row>
    <row r="222" spans="3:13" s="1" customFormat="1" ht="11.1" customHeight="1" x14ac:dyDescent="0.15">
      <c r="C222" s="53">
        <v>45992</v>
      </c>
      <c r="D222" s="54">
        <v>52413</v>
      </c>
      <c r="E222" s="13">
        <v>211</v>
      </c>
      <c r="F222" s="55">
        <v>6421</v>
      </c>
      <c r="G222" s="111"/>
      <c r="H222" s="111"/>
      <c r="I222" s="93">
        <v>181547778.50290999</v>
      </c>
      <c r="J222" s="93"/>
      <c r="K222" s="13">
        <v>127729460.45332099</v>
      </c>
      <c r="L222" s="13">
        <v>75374701.694610506</v>
      </c>
      <c r="M222" s="13">
        <v>31290175.7234734</v>
      </c>
    </row>
    <row r="223" spans="3:13" s="1" customFormat="1" ht="11.1" customHeight="1" x14ac:dyDescent="0.15">
      <c r="C223" s="53">
        <v>45992</v>
      </c>
      <c r="D223" s="54">
        <v>52444</v>
      </c>
      <c r="E223" s="13">
        <v>212</v>
      </c>
      <c r="F223" s="55">
        <v>6452</v>
      </c>
      <c r="G223" s="111"/>
      <c r="H223" s="111"/>
      <c r="I223" s="93">
        <v>177638706.882386</v>
      </c>
      <c r="J223" s="93"/>
      <c r="K223" s="13">
        <v>124767226.39455301</v>
      </c>
      <c r="L223" s="13">
        <v>73439403.769984797</v>
      </c>
      <c r="M223" s="13">
        <v>30357650.562729899</v>
      </c>
    </row>
    <row r="224" spans="3:13" s="1" customFormat="1" ht="11.1" customHeight="1" x14ac:dyDescent="0.15">
      <c r="C224" s="53">
        <v>45992</v>
      </c>
      <c r="D224" s="54">
        <v>52475</v>
      </c>
      <c r="E224" s="13">
        <v>213</v>
      </c>
      <c r="F224" s="55">
        <v>6483</v>
      </c>
      <c r="G224" s="111"/>
      <c r="H224" s="111"/>
      <c r="I224" s="93">
        <v>173759575.531894</v>
      </c>
      <c r="J224" s="93"/>
      <c r="K224" s="13">
        <v>121835666.570731</v>
      </c>
      <c r="L224" s="13">
        <v>71531471.335781306</v>
      </c>
      <c r="M224" s="13">
        <v>29443727.727255601</v>
      </c>
    </row>
    <row r="225" spans="3:13" s="1" customFormat="1" ht="11.1" customHeight="1" x14ac:dyDescent="0.15">
      <c r="C225" s="53">
        <v>45992</v>
      </c>
      <c r="D225" s="54">
        <v>52505</v>
      </c>
      <c r="E225" s="13">
        <v>214</v>
      </c>
      <c r="F225" s="55">
        <v>6513</v>
      </c>
      <c r="G225" s="111"/>
      <c r="H225" s="111"/>
      <c r="I225" s="93">
        <v>169929609.88143301</v>
      </c>
      <c r="J225" s="93"/>
      <c r="K225" s="13">
        <v>118954620.950103</v>
      </c>
      <c r="L225" s="13">
        <v>69668073.159331098</v>
      </c>
      <c r="M225" s="13">
        <v>28559165.788431101</v>
      </c>
    </row>
    <row r="226" spans="3:13" s="1" customFormat="1" ht="11.1" customHeight="1" x14ac:dyDescent="0.15">
      <c r="C226" s="53">
        <v>45992</v>
      </c>
      <c r="D226" s="54">
        <v>52536</v>
      </c>
      <c r="E226" s="13">
        <v>215</v>
      </c>
      <c r="F226" s="55">
        <v>6544</v>
      </c>
      <c r="G226" s="111"/>
      <c r="H226" s="111"/>
      <c r="I226" s="93">
        <v>166139424.10100099</v>
      </c>
      <c r="J226" s="93"/>
      <c r="K226" s="13">
        <v>116104148.261756</v>
      </c>
      <c r="L226" s="13">
        <v>67825704.196872398</v>
      </c>
      <c r="M226" s="13">
        <v>27686155.2208758</v>
      </c>
    </row>
    <row r="227" spans="3:13" s="1" customFormat="1" ht="11.1" customHeight="1" x14ac:dyDescent="0.15">
      <c r="C227" s="53">
        <v>45992</v>
      </c>
      <c r="D227" s="54">
        <v>52566</v>
      </c>
      <c r="E227" s="13">
        <v>216</v>
      </c>
      <c r="F227" s="55">
        <v>6574</v>
      </c>
      <c r="G227" s="111"/>
      <c r="H227" s="111"/>
      <c r="I227" s="93">
        <v>162387695.66060001</v>
      </c>
      <c r="J227" s="93"/>
      <c r="K227" s="13">
        <v>113296036.13530099</v>
      </c>
      <c r="L227" s="13">
        <v>66022362.005832098</v>
      </c>
      <c r="M227" s="13">
        <v>26839565.379217699</v>
      </c>
    </row>
    <row r="228" spans="3:13" s="1" customFormat="1" ht="11.1" customHeight="1" x14ac:dyDescent="0.15">
      <c r="C228" s="53">
        <v>45992</v>
      </c>
      <c r="D228" s="54">
        <v>52597</v>
      </c>
      <c r="E228" s="13">
        <v>217</v>
      </c>
      <c r="F228" s="55">
        <v>6605</v>
      </c>
      <c r="G228" s="111"/>
      <c r="H228" s="111"/>
      <c r="I228" s="93">
        <v>158670147.430231</v>
      </c>
      <c r="J228" s="93"/>
      <c r="K228" s="13">
        <v>110514585.926239</v>
      </c>
      <c r="L228" s="13">
        <v>64237707.813152403</v>
      </c>
      <c r="M228" s="13">
        <v>26003456.282528698</v>
      </c>
    </row>
    <row r="229" spans="3:13" s="1" customFormat="1" ht="11.1" customHeight="1" x14ac:dyDescent="0.15">
      <c r="C229" s="53">
        <v>45992</v>
      </c>
      <c r="D229" s="54">
        <v>52628</v>
      </c>
      <c r="E229" s="13">
        <v>218</v>
      </c>
      <c r="F229" s="55">
        <v>6636</v>
      </c>
      <c r="G229" s="111"/>
      <c r="H229" s="111"/>
      <c r="I229" s="93">
        <v>154977686.45989001</v>
      </c>
      <c r="J229" s="93"/>
      <c r="K229" s="13">
        <v>107759688.66435</v>
      </c>
      <c r="L229" s="13">
        <v>62477098.994238302</v>
      </c>
      <c r="M229" s="13">
        <v>25183640.795976199</v>
      </c>
    </row>
    <row r="230" spans="3:13" s="1" customFormat="1" ht="11.1" customHeight="1" x14ac:dyDescent="0.15">
      <c r="C230" s="53">
        <v>45992</v>
      </c>
      <c r="D230" s="54">
        <v>52657</v>
      </c>
      <c r="E230" s="13">
        <v>219</v>
      </c>
      <c r="F230" s="55">
        <v>6665</v>
      </c>
      <c r="G230" s="111"/>
      <c r="H230" s="111"/>
      <c r="I230" s="93">
        <v>151314509.34958199</v>
      </c>
      <c r="J230" s="93"/>
      <c r="K230" s="13">
        <v>105045649.398206</v>
      </c>
      <c r="L230" s="13">
        <v>60758639.369868398</v>
      </c>
      <c r="M230" s="13">
        <v>24393900.4726335</v>
      </c>
    </row>
    <row r="231" spans="3:13" s="1" customFormat="1" ht="11.1" customHeight="1" x14ac:dyDescent="0.15">
      <c r="C231" s="53">
        <v>45992</v>
      </c>
      <c r="D231" s="54">
        <v>52688</v>
      </c>
      <c r="E231" s="13">
        <v>220</v>
      </c>
      <c r="F231" s="55">
        <v>6696</v>
      </c>
      <c r="G231" s="111"/>
      <c r="H231" s="111"/>
      <c r="I231" s="93">
        <v>147675250.63930601</v>
      </c>
      <c r="J231" s="93"/>
      <c r="K231" s="13">
        <v>102345320.882943</v>
      </c>
      <c r="L231" s="13">
        <v>59046213.744162403</v>
      </c>
      <c r="M231" s="13">
        <v>23605971.678856101</v>
      </c>
    </row>
    <row r="232" spans="3:13" s="1" customFormat="1" ht="11.1" customHeight="1" x14ac:dyDescent="0.15">
      <c r="C232" s="53">
        <v>45992</v>
      </c>
      <c r="D232" s="54">
        <v>52718</v>
      </c>
      <c r="E232" s="13">
        <v>221</v>
      </c>
      <c r="F232" s="55">
        <v>6726</v>
      </c>
      <c r="G232" s="111"/>
      <c r="H232" s="111"/>
      <c r="I232" s="93">
        <v>144076429.38905799</v>
      </c>
      <c r="J232" s="93"/>
      <c r="K232" s="13">
        <v>99687286.050962999</v>
      </c>
      <c r="L232" s="13">
        <v>57371156.199369997</v>
      </c>
      <c r="M232" s="13">
        <v>22842283.281045899</v>
      </c>
    </row>
    <row r="233" spans="3:13" s="1" customFormat="1" ht="11.1" customHeight="1" x14ac:dyDescent="0.15">
      <c r="C233" s="53">
        <v>45992</v>
      </c>
      <c r="D233" s="54">
        <v>52749</v>
      </c>
      <c r="E233" s="13">
        <v>222</v>
      </c>
      <c r="F233" s="55">
        <v>6757</v>
      </c>
      <c r="G233" s="111"/>
      <c r="H233" s="111"/>
      <c r="I233" s="93">
        <v>140520878.778844</v>
      </c>
      <c r="J233" s="93"/>
      <c r="K233" s="13">
        <v>97062276.235211194</v>
      </c>
      <c r="L233" s="13">
        <v>55718368.898376703</v>
      </c>
      <c r="M233" s="13">
        <v>22090264.9512229</v>
      </c>
    </row>
    <row r="234" spans="3:13" s="1" customFormat="1" ht="11.1" customHeight="1" x14ac:dyDescent="0.15">
      <c r="C234" s="53">
        <v>45992</v>
      </c>
      <c r="D234" s="54">
        <v>52779</v>
      </c>
      <c r="E234" s="13">
        <v>223</v>
      </c>
      <c r="F234" s="55">
        <v>6787</v>
      </c>
      <c r="G234" s="111"/>
      <c r="H234" s="111"/>
      <c r="I234" s="93">
        <v>137001785.08866</v>
      </c>
      <c r="J234" s="93"/>
      <c r="K234" s="13">
        <v>94476196.561762601</v>
      </c>
      <c r="L234" s="13">
        <v>54100352.007997103</v>
      </c>
      <c r="M234" s="13">
        <v>21360858.5812518</v>
      </c>
    </row>
    <row r="235" spans="3:13" s="1" customFormat="1" ht="11.1" customHeight="1" x14ac:dyDescent="0.15">
      <c r="C235" s="53">
        <v>45992</v>
      </c>
      <c r="D235" s="54">
        <v>52810</v>
      </c>
      <c r="E235" s="13">
        <v>224</v>
      </c>
      <c r="F235" s="55">
        <v>6818</v>
      </c>
      <c r="G235" s="111"/>
      <c r="H235" s="111"/>
      <c r="I235" s="93">
        <v>133527629.438508</v>
      </c>
      <c r="J235" s="93"/>
      <c r="K235" s="13">
        <v>91924249.555801794</v>
      </c>
      <c r="L235" s="13">
        <v>52505146.646990798</v>
      </c>
      <c r="M235" s="13">
        <v>20643204.233916901</v>
      </c>
    </row>
    <row r="236" spans="3:13" s="1" customFormat="1" ht="11.1" customHeight="1" x14ac:dyDescent="0.15">
      <c r="C236" s="53">
        <v>45992</v>
      </c>
      <c r="D236" s="54">
        <v>52841</v>
      </c>
      <c r="E236" s="13">
        <v>225</v>
      </c>
      <c r="F236" s="55">
        <v>6849</v>
      </c>
      <c r="G236" s="111"/>
      <c r="H236" s="111"/>
      <c r="I236" s="93">
        <v>130093490.378388</v>
      </c>
      <c r="J236" s="93"/>
      <c r="K236" s="13">
        <v>89408189.199031204</v>
      </c>
      <c r="L236" s="13">
        <v>50938150.791000597</v>
      </c>
      <c r="M236" s="13">
        <v>19942290.014106002</v>
      </c>
    </row>
    <row r="237" spans="3:13" s="1" customFormat="1" ht="11.1" customHeight="1" x14ac:dyDescent="0.15">
      <c r="C237" s="53">
        <v>45992</v>
      </c>
      <c r="D237" s="54">
        <v>52871</v>
      </c>
      <c r="E237" s="13">
        <v>226</v>
      </c>
      <c r="F237" s="55">
        <v>6879</v>
      </c>
      <c r="G237" s="111"/>
      <c r="H237" s="111"/>
      <c r="I237" s="93">
        <v>126707100.27829701</v>
      </c>
      <c r="J237" s="93"/>
      <c r="K237" s="13">
        <v>86937920.059166297</v>
      </c>
      <c r="L237" s="13">
        <v>49408866.257178403</v>
      </c>
      <c r="M237" s="13">
        <v>19264281.9154546</v>
      </c>
    </row>
    <row r="238" spans="3:13" s="1" customFormat="1" ht="11.1" customHeight="1" x14ac:dyDescent="0.15">
      <c r="C238" s="53">
        <v>45992</v>
      </c>
      <c r="D238" s="54">
        <v>52902</v>
      </c>
      <c r="E238" s="13">
        <v>227</v>
      </c>
      <c r="F238" s="55">
        <v>6910</v>
      </c>
      <c r="G238" s="111"/>
      <c r="H238" s="111"/>
      <c r="I238" s="93">
        <v>123362628.29824001</v>
      </c>
      <c r="J238" s="93"/>
      <c r="K238" s="13">
        <v>84499606.463446006</v>
      </c>
      <c r="L238" s="13">
        <v>47900982.5838532</v>
      </c>
      <c r="M238" s="13">
        <v>18597260.659443799</v>
      </c>
    </row>
    <row r="239" spans="3:13" s="1" customFormat="1" ht="11.1" customHeight="1" x14ac:dyDescent="0.15">
      <c r="C239" s="53">
        <v>45992</v>
      </c>
      <c r="D239" s="54">
        <v>52932</v>
      </c>
      <c r="E239" s="13">
        <v>228</v>
      </c>
      <c r="F239" s="55">
        <v>6940</v>
      </c>
      <c r="G239" s="111"/>
      <c r="H239" s="111"/>
      <c r="I239" s="93">
        <v>120052307.718215</v>
      </c>
      <c r="J239" s="93"/>
      <c r="K239" s="13">
        <v>82097162.275523901</v>
      </c>
      <c r="L239" s="13">
        <v>46424544.241099797</v>
      </c>
      <c r="M239" s="13">
        <v>17950158.527459901</v>
      </c>
    </row>
    <row r="240" spans="3:13" s="1" customFormat="1" ht="11.1" customHeight="1" x14ac:dyDescent="0.15">
      <c r="C240" s="53">
        <v>45992</v>
      </c>
      <c r="D240" s="54">
        <v>52963</v>
      </c>
      <c r="E240" s="13">
        <v>229</v>
      </c>
      <c r="F240" s="55">
        <v>6971</v>
      </c>
      <c r="G240" s="111"/>
      <c r="H240" s="111"/>
      <c r="I240" s="93">
        <v>116797096.13822199</v>
      </c>
      <c r="J240" s="93"/>
      <c r="K240" s="13">
        <v>79735635.031957194</v>
      </c>
      <c r="L240" s="13">
        <v>44974469.920584202</v>
      </c>
      <c r="M240" s="13">
        <v>17315829.961528599</v>
      </c>
    </row>
    <row r="241" spans="3:13" s="1" customFormat="1" ht="11.1" customHeight="1" x14ac:dyDescent="0.15">
      <c r="C241" s="53">
        <v>45992</v>
      </c>
      <c r="D241" s="54">
        <v>52994</v>
      </c>
      <c r="E241" s="13">
        <v>230</v>
      </c>
      <c r="F241" s="55">
        <v>7002</v>
      </c>
      <c r="G241" s="111"/>
      <c r="H241" s="111"/>
      <c r="I241" s="93">
        <v>113570565.95826</v>
      </c>
      <c r="J241" s="93"/>
      <c r="K241" s="13">
        <v>77401429.426272497</v>
      </c>
      <c r="L241" s="13">
        <v>43546842.4410557</v>
      </c>
      <c r="M241" s="13">
        <v>16695158.5845263</v>
      </c>
    </row>
    <row r="242" spans="3:13" s="1" customFormat="1" ht="11.1" customHeight="1" x14ac:dyDescent="0.15">
      <c r="C242" s="53">
        <v>45992</v>
      </c>
      <c r="D242" s="54">
        <v>53022</v>
      </c>
      <c r="E242" s="13">
        <v>231</v>
      </c>
      <c r="F242" s="55">
        <v>7030</v>
      </c>
      <c r="G242" s="111"/>
      <c r="H242" s="111"/>
      <c r="I242" s="93">
        <v>110356733.342088</v>
      </c>
      <c r="J242" s="93"/>
      <c r="K242" s="13">
        <v>75095886.880785301</v>
      </c>
      <c r="L242" s="13">
        <v>42152657.100801602</v>
      </c>
      <c r="M242" s="13">
        <v>16098812.622607799</v>
      </c>
    </row>
    <row r="243" spans="3:13" s="1" customFormat="1" ht="11.1" customHeight="1" x14ac:dyDescent="0.15">
      <c r="C243" s="53">
        <v>45992</v>
      </c>
      <c r="D243" s="54">
        <v>53053</v>
      </c>
      <c r="E243" s="13">
        <v>232</v>
      </c>
      <c r="F243" s="55">
        <v>7061</v>
      </c>
      <c r="G243" s="111"/>
      <c r="H243" s="111"/>
      <c r="I243" s="93">
        <v>107166618.175926</v>
      </c>
      <c r="J243" s="93"/>
      <c r="K243" s="13">
        <v>72801381.260248497</v>
      </c>
      <c r="L243" s="13">
        <v>40760782.913273901</v>
      </c>
      <c r="M243" s="13">
        <v>15501296.618808599</v>
      </c>
    </row>
    <row r="244" spans="3:13" s="1" customFormat="1" ht="11.1" customHeight="1" x14ac:dyDescent="0.15">
      <c r="C244" s="53">
        <v>45992</v>
      </c>
      <c r="D244" s="54">
        <v>53083</v>
      </c>
      <c r="E244" s="13">
        <v>233</v>
      </c>
      <c r="F244" s="55">
        <v>7091</v>
      </c>
      <c r="G244" s="111"/>
      <c r="H244" s="111"/>
      <c r="I244" s="93">
        <v>103991011.999777</v>
      </c>
      <c r="J244" s="93"/>
      <c r="K244" s="13">
        <v>70528144.486367702</v>
      </c>
      <c r="L244" s="13">
        <v>39390829.2299648</v>
      </c>
      <c r="M244" s="13">
        <v>14918897.0250804</v>
      </c>
    </row>
    <row r="245" spans="3:13" s="1" customFormat="1" ht="11.1" customHeight="1" x14ac:dyDescent="0.15">
      <c r="C245" s="53">
        <v>45992</v>
      </c>
      <c r="D245" s="54">
        <v>53114</v>
      </c>
      <c r="E245" s="13">
        <v>234</v>
      </c>
      <c r="F245" s="55">
        <v>7122</v>
      </c>
      <c r="G245" s="111"/>
      <c r="H245" s="111"/>
      <c r="I245" s="93">
        <v>100834818.513639</v>
      </c>
      <c r="J245" s="93"/>
      <c r="K245" s="13">
        <v>68271579.974522904</v>
      </c>
      <c r="L245" s="13">
        <v>38033536.681677297</v>
      </c>
      <c r="M245" s="13">
        <v>14343823.221751301</v>
      </c>
    </row>
    <row r="246" spans="3:13" s="1" customFormat="1" ht="11.1" customHeight="1" x14ac:dyDescent="0.15">
      <c r="C246" s="53">
        <v>45992</v>
      </c>
      <c r="D246" s="54">
        <v>53144</v>
      </c>
      <c r="E246" s="13">
        <v>235</v>
      </c>
      <c r="F246" s="55">
        <v>7152</v>
      </c>
      <c r="G246" s="111"/>
      <c r="H246" s="111"/>
      <c r="I246" s="93">
        <v>97687832.837512001</v>
      </c>
      <c r="J246" s="93"/>
      <c r="K246" s="13">
        <v>66032306.608274601</v>
      </c>
      <c r="L246" s="13">
        <v>36695515.533785902</v>
      </c>
      <c r="M246" s="13">
        <v>13782477.4132067</v>
      </c>
    </row>
    <row r="247" spans="3:13" s="1" customFormat="1" ht="11.1" customHeight="1" x14ac:dyDescent="0.15">
      <c r="C247" s="53">
        <v>45992</v>
      </c>
      <c r="D247" s="54">
        <v>53175</v>
      </c>
      <c r="E247" s="13">
        <v>236</v>
      </c>
      <c r="F247" s="55">
        <v>7183</v>
      </c>
      <c r="G247" s="111"/>
      <c r="H247" s="111"/>
      <c r="I247" s="93">
        <v>94556089.541396007</v>
      </c>
      <c r="J247" s="93"/>
      <c r="K247" s="13">
        <v>63806992.557998002</v>
      </c>
      <c r="L247" s="13">
        <v>35368683.4056319</v>
      </c>
      <c r="M247" s="13">
        <v>13227866.6790512</v>
      </c>
    </row>
    <row r="248" spans="3:13" s="1" customFormat="1" ht="11.1" customHeight="1" x14ac:dyDescent="0.15">
      <c r="C248" s="53">
        <v>45992</v>
      </c>
      <c r="D248" s="54">
        <v>53206</v>
      </c>
      <c r="E248" s="13">
        <v>237</v>
      </c>
      <c r="F248" s="55">
        <v>7214</v>
      </c>
      <c r="G248" s="111"/>
      <c r="H248" s="111"/>
      <c r="I248" s="93">
        <v>91461664.975291997</v>
      </c>
      <c r="J248" s="93"/>
      <c r="K248" s="13">
        <v>61614177.330777198</v>
      </c>
      <c r="L248" s="13">
        <v>34066331.2705817</v>
      </c>
      <c r="M248" s="13">
        <v>12686823.5712469</v>
      </c>
    </row>
    <row r="249" spans="3:13" s="1" customFormat="1" ht="11.1" customHeight="1" x14ac:dyDescent="0.15">
      <c r="C249" s="53">
        <v>45992</v>
      </c>
      <c r="D249" s="54">
        <v>53236</v>
      </c>
      <c r="E249" s="13">
        <v>238</v>
      </c>
      <c r="F249" s="55">
        <v>7244</v>
      </c>
      <c r="G249" s="111"/>
      <c r="H249" s="111"/>
      <c r="I249" s="93">
        <v>88415608.049199998</v>
      </c>
      <c r="J249" s="93"/>
      <c r="K249" s="13">
        <v>59464401.1388207</v>
      </c>
      <c r="L249" s="13">
        <v>32796804.2648656</v>
      </c>
      <c r="M249" s="13">
        <v>12163964.5696117</v>
      </c>
    </row>
    <row r="250" spans="3:13" s="1" customFormat="1" ht="11.1" customHeight="1" x14ac:dyDescent="0.15">
      <c r="C250" s="53">
        <v>45992</v>
      </c>
      <c r="D250" s="54">
        <v>53267</v>
      </c>
      <c r="E250" s="13">
        <v>239</v>
      </c>
      <c r="F250" s="55">
        <v>7275</v>
      </c>
      <c r="G250" s="111"/>
      <c r="H250" s="111"/>
      <c r="I250" s="93">
        <v>85436238.733118996</v>
      </c>
      <c r="J250" s="93"/>
      <c r="K250" s="13">
        <v>57363152.550876901</v>
      </c>
      <c r="L250" s="13">
        <v>31557426.7255578</v>
      </c>
      <c r="M250" s="13">
        <v>11654719.366319001</v>
      </c>
    </row>
    <row r="251" spans="3:13" s="1" customFormat="1" ht="11.1" customHeight="1" x14ac:dyDescent="0.15">
      <c r="C251" s="53">
        <v>45992</v>
      </c>
      <c r="D251" s="54">
        <v>53297</v>
      </c>
      <c r="E251" s="13">
        <v>240</v>
      </c>
      <c r="F251" s="55">
        <v>7305</v>
      </c>
      <c r="G251" s="111"/>
      <c r="H251" s="111"/>
      <c r="I251" s="93">
        <v>82503430.347049996</v>
      </c>
      <c r="J251" s="93"/>
      <c r="K251" s="13">
        <v>55303097.556388102</v>
      </c>
      <c r="L251" s="13">
        <v>30349238.297958199</v>
      </c>
      <c r="M251" s="13">
        <v>11162567.992965201</v>
      </c>
    </row>
    <row r="252" spans="3:13" s="1" customFormat="1" ht="11.1" customHeight="1" x14ac:dyDescent="0.15">
      <c r="C252" s="53">
        <v>45992</v>
      </c>
      <c r="D252" s="54">
        <v>53328</v>
      </c>
      <c r="E252" s="13">
        <v>241</v>
      </c>
      <c r="F252" s="55">
        <v>7336</v>
      </c>
      <c r="G252" s="111"/>
      <c r="H252" s="111"/>
      <c r="I252" s="93">
        <v>79642003.570990995</v>
      </c>
      <c r="J252" s="93"/>
      <c r="K252" s="13">
        <v>53294501.844334297</v>
      </c>
      <c r="L252" s="13">
        <v>29172579.941591699</v>
      </c>
      <c r="M252" s="13">
        <v>10684341.9673294</v>
      </c>
    </row>
    <row r="253" spans="3:13" s="1" customFormat="1" ht="11.1" customHeight="1" x14ac:dyDescent="0.15">
      <c r="C253" s="53">
        <v>45992</v>
      </c>
      <c r="D253" s="54">
        <v>53359</v>
      </c>
      <c r="E253" s="13">
        <v>242</v>
      </c>
      <c r="F253" s="55">
        <v>7367</v>
      </c>
      <c r="G253" s="111"/>
      <c r="H253" s="111"/>
      <c r="I253" s="93">
        <v>76828950.074946001</v>
      </c>
      <c r="J253" s="93"/>
      <c r="K253" s="13">
        <v>51324875.823905297</v>
      </c>
      <c r="L253" s="13">
        <v>28022987.410112299</v>
      </c>
      <c r="M253" s="13">
        <v>10219837.548029199</v>
      </c>
    </row>
    <row r="254" spans="3:13" s="1" customFormat="1" ht="11.1" customHeight="1" x14ac:dyDescent="0.15">
      <c r="C254" s="53">
        <v>45992</v>
      </c>
      <c r="D254" s="54">
        <v>53387</v>
      </c>
      <c r="E254" s="13">
        <v>243</v>
      </c>
      <c r="F254" s="55">
        <v>7395</v>
      </c>
      <c r="G254" s="111"/>
      <c r="H254" s="111"/>
      <c r="I254" s="93">
        <v>74072616.818911001</v>
      </c>
      <c r="J254" s="93"/>
      <c r="K254" s="13">
        <v>49407720.739243798</v>
      </c>
      <c r="L254" s="13">
        <v>26914261.0311113</v>
      </c>
      <c r="M254" s="13">
        <v>9777932.4377703499</v>
      </c>
    </row>
    <row r="255" spans="3:13" s="1" customFormat="1" ht="11.1" customHeight="1" x14ac:dyDescent="0.15">
      <c r="C255" s="53">
        <v>45992</v>
      </c>
      <c r="D255" s="54">
        <v>53418</v>
      </c>
      <c r="E255" s="13">
        <v>244</v>
      </c>
      <c r="F255" s="55">
        <v>7426</v>
      </c>
      <c r="G255" s="111"/>
      <c r="H255" s="111"/>
      <c r="I255" s="93">
        <v>71364769.002887994</v>
      </c>
      <c r="J255" s="93"/>
      <c r="K255" s="13">
        <v>47520803.525718302</v>
      </c>
      <c r="L255" s="13">
        <v>25820551.190372601</v>
      </c>
      <c r="M255" s="13">
        <v>9340856.5042550508</v>
      </c>
    </row>
    <row r="256" spans="3:13" s="1" customFormat="1" ht="11.1" customHeight="1" x14ac:dyDescent="0.15">
      <c r="C256" s="53">
        <v>45992</v>
      </c>
      <c r="D256" s="54">
        <v>53448</v>
      </c>
      <c r="E256" s="13">
        <v>245</v>
      </c>
      <c r="F256" s="55">
        <v>7456</v>
      </c>
      <c r="G256" s="111"/>
      <c r="H256" s="111"/>
      <c r="I256" s="93">
        <v>68700015.215734005</v>
      </c>
      <c r="J256" s="93"/>
      <c r="K256" s="13">
        <v>45671292.751026697</v>
      </c>
      <c r="L256" s="13">
        <v>24754536.862292901</v>
      </c>
      <c r="M256" s="13">
        <v>8918505.4167721402</v>
      </c>
    </row>
    <row r="257" spans="3:13" s="1" customFormat="1" ht="11.1" customHeight="1" x14ac:dyDescent="0.15">
      <c r="C257" s="53">
        <v>45992</v>
      </c>
      <c r="D257" s="54">
        <v>53479</v>
      </c>
      <c r="E257" s="13">
        <v>246</v>
      </c>
      <c r="F257" s="55">
        <v>7487</v>
      </c>
      <c r="G257" s="111"/>
      <c r="H257" s="111"/>
      <c r="I257" s="93">
        <v>66117318.368588001</v>
      </c>
      <c r="J257" s="93"/>
      <c r="K257" s="13">
        <v>43879784.030115202</v>
      </c>
      <c r="L257" s="13">
        <v>23723025.4613299</v>
      </c>
      <c r="M257" s="13">
        <v>8510674.2797241192</v>
      </c>
    </row>
    <row r="258" spans="3:13" s="1" customFormat="1" ht="11.1" customHeight="1" x14ac:dyDescent="0.15">
      <c r="C258" s="53">
        <v>45992</v>
      </c>
      <c r="D258" s="54">
        <v>53509</v>
      </c>
      <c r="E258" s="13">
        <v>247</v>
      </c>
      <c r="F258" s="55">
        <v>7517</v>
      </c>
      <c r="G258" s="111"/>
      <c r="H258" s="111"/>
      <c r="I258" s="93">
        <v>63637145.061449997</v>
      </c>
      <c r="J258" s="93"/>
      <c r="K258" s="13">
        <v>42164455.725255497</v>
      </c>
      <c r="L258" s="13">
        <v>22739549.660334799</v>
      </c>
      <c r="M258" s="13">
        <v>8124410.1034769798</v>
      </c>
    </row>
    <row r="259" spans="3:13" s="1" customFormat="1" ht="11.1" customHeight="1" x14ac:dyDescent="0.15">
      <c r="C259" s="53">
        <v>45992</v>
      </c>
      <c r="D259" s="54">
        <v>53540</v>
      </c>
      <c r="E259" s="13">
        <v>248</v>
      </c>
      <c r="F259" s="55">
        <v>7548</v>
      </c>
      <c r="G259" s="111"/>
      <c r="H259" s="111"/>
      <c r="I259" s="93">
        <v>61214186.764321998</v>
      </c>
      <c r="J259" s="93"/>
      <c r="K259" s="13">
        <v>40490270.131801702</v>
      </c>
      <c r="L259" s="13">
        <v>21781116.000482298</v>
      </c>
      <c r="M259" s="13">
        <v>7749018.9964353302</v>
      </c>
    </row>
    <row r="260" spans="3:13" s="1" customFormat="1" ht="11.1" customHeight="1" x14ac:dyDescent="0.15">
      <c r="C260" s="53">
        <v>45992</v>
      </c>
      <c r="D260" s="54">
        <v>53571</v>
      </c>
      <c r="E260" s="13">
        <v>249</v>
      </c>
      <c r="F260" s="55">
        <v>7579</v>
      </c>
      <c r="G260" s="111"/>
      <c r="H260" s="111"/>
      <c r="I260" s="93">
        <v>58837758.717201002</v>
      </c>
      <c r="J260" s="93"/>
      <c r="K260" s="13">
        <v>38852367.6746438</v>
      </c>
      <c r="L260" s="13">
        <v>20846878.56679</v>
      </c>
      <c r="M260" s="13">
        <v>7385233.8873622501</v>
      </c>
    </row>
    <row r="261" spans="3:13" s="1" customFormat="1" ht="11.1" customHeight="1" x14ac:dyDescent="0.15">
      <c r="C261" s="53">
        <v>45992</v>
      </c>
      <c r="D261" s="54">
        <v>53601</v>
      </c>
      <c r="E261" s="13">
        <v>250</v>
      </c>
      <c r="F261" s="55">
        <v>7609</v>
      </c>
      <c r="G261" s="111"/>
      <c r="H261" s="111"/>
      <c r="I261" s="93">
        <v>56495002.740088999</v>
      </c>
      <c r="J261" s="93"/>
      <c r="K261" s="13">
        <v>37244141.109765403</v>
      </c>
      <c r="L261" s="13">
        <v>19934772.207529601</v>
      </c>
      <c r="M261" s="13">
        <v>7033161.3044761503</v>
      </c>
    </row>
    <row r="262" spans="3:13" s="1" customFormat="1" ht="11.1" customHeight="1" x14ac:dyDescent="0.15">
      <c r="C262" s="53">
        <v>45992</v>
      </c>
      <c r="D262" s="54">
        <v>53632</v>
      </c>
      <c r="E262" s="13">
        <v>251</v>
      </c>
      <c r="F262" s="55">
        <v>7640</v>
      </c>
      <c r="G262" s="111"/>
      <c r="H262" s="111"/>
      <c r="I262" s="93">
        <v>54193817.342986003</v>
      </c>
      <c r="J262" s="93"/>
      <c r="K262" s="13">
        <v>35666496.560864799</v>
      </c>
      <c r="L262" s="13">
        <v>19041793.8247733</v>
      </c>
      <c r="M262" s="13">
        <v>6689655.8913312303</v>
      </c>
    </row>
    <row r="263" spans="3:13" s="1" customFormat="1" ht="11.1" customHeight="1" x14ac:dyDescent="0.15">
      <c r="C263" s="53">
        <v>45992</v>
      </c>
      <c r="D263" s="54">
        <v>53662</v>
      </c>
      <c r="E263" s="13">
        <v>252</v>
      </c>
      <c r="F263" s="55">
        <v>7670</v>
      </c>
      <c r="G263" s="111"/>
      <c r="H263" s="111"/>
      <c r="I263" s="93">
        <v>51936880.565892003</v>
      </c>
      <c r="J263" s="93"/>
      <c r="K263" s="13">
        <v>34125036.948723502</v>
      </c>
      <c r="L263" s="13">
        <v>18173990.823539</v>
      </c>
      <c r="M263" s="13">
        <v>6358611.7475725096</v>
      </c>
    </row>
    <row r="264" spans="3:13" s="1" customFormat="1" ht="11.1" customHeight="1" x14ac:dyDescent="0.15">
      <c r="C264" s="53">
        <v>45992</v>
      </c>
      <c r="D264" s="54">
        <v>53693</v>
      </c>
      <c r="E264" s="13">
        <v>253</v>
      </c>
      <c r="F264" s="55">
        <v>7701</v>
      </c>
      <c r="G264" s="111"/>
      <c r="H264" s="111"/>
      <c r="I264" s="93">
        <v>49728884.528806001</v>
      </c>
      <c r="J264" s="93"/>
      <c r="K264" s="13">
        <v>32618859.0051433</v>
      </c>
      <c r="L264" s="13">
        <v>17327664.581561901</v>
      </c>
      <c r="M264" s="13">
        <v>6036825.9644518401</v>
      </c>
    </row>
    <row r="265" spans="3:13" s="1" customFormat="1" ht="11.1" customHeight="1" x14ac:dyDescent="0.15">
      <c r="C265" s="53">
        <v>45992</v>
      </c>
      <c r="D265" s="54">
        <v>53724</v>
      </c>
      <c r="E265" s="13">
        <v>254</v>
      </c>
      <c r="F265" s="55">
        <v>7732</v>
      </c>
      <c r="G265" s="111"/>
      <c r="H265" s="111"/>
      <c r="I265" s="93">
        <v>47584366.381728001</v>
      </c>
      <c r="J265" s="93"/>
      <c r="K265" s="13">
        <v>31159258.7509536</v>
      </c>
      <c r="L265" s="13">
        <v>16510205.450311201</v>
      </c>
      <c r="M265" s="13">
        <v>5727666.4687808603</v>
      </c>
    </row>
    <row r="266" spans="3:13" s="1" customFormat="1" ht="11.1" customHeight="1" x14ac:dyDescent="0.15">
      <c r="C266" s="53">
        <v>45992</v>
      </c>
      <c r="D266" s="54">
        <v>53752</v>
      </c>
      <c r="E266" s="13">
        <v>255</v>
      </c>
      <c r="F266" s="55">
        <v>7760</v>
      </c>
      <c r="G266" s="111"/>
      <c r="H266" s="111"/>
      <c r="I266" s="93">
        <v>45488911.284659997</v>
      </c>
      <c r="J266" s="93"/>
      <c r="K266" s="13">
        <v>29741474.280542701</v>
      </c>
      <c r="L266" s="13">
        <v>15722766.643689999</v>
      </c>
      <c r="M266" s="13">
        <v>5433619.4987025298</v>
      </c>
    </row>
    <row r="267" spans="3:13" s="1" customFormat="1" ht="11.1" customHeight="1" x14ac:dyDescent="0.15">
      <c r="C267" s="53">
        <v>45992</v>
      </c>
      <c r="D267" s="54">
        <v>53783</v>
      </c>
      <c r="E267" s="13">
        <v>256</v>
      </c>
      <c r="F267" s="55">
        <v>7791</v>
      </c>
      <c r="G267" s="111"/>
      <c r="H267" s="111"/>
      <c r="I267" s="93">
        <v>43445365.287600003</v>
      </c>
      <c r="J267" s="93"/>
      <c r="K267" s="13">
        <v>28357189.282246701</v>
      </c>
      <c r="L267" s="13">
        <v>14952842.230634701</v>
      </c>
      <c r="M267" s="13">
        <v>5145654.5242995303</v>
      </c>
    </row>
    <row r="268" spans="3:13" s="1" customFormat="1" ht="11.1" customHeight="1" x14ac:dyDescent="0.15">
      <c r="C268" s="53">
        <v>45992</v>
      </c>
      <c r="D268" s="54">
        <v>53813</v>
      </c>
      <c r="E268" s="13">
        <v>257</v>
      </c>
      <c r="F268" s="55">
        <v>7821</v>
      </c>
      <c r="G268" s="111"/>
      <c r="H268" s="111"/>
      <c r="I268" s="93">
        <v>41464956.770548999</v>
      </c>
      <c r="J268" s="93"/>
      <c r="K268" s="13">
        <v>27020134.486819599</v>
      </c>
      <c r="L268" s="13">
        <v>14212741.020447601</v>
      </c>
      <c r="M268" s="13">
        <v>4870917.7883651704</v>
      </c>
    </row>
    <row r="269" spans="3:13" s="1" customFormat="1" ht="11.1" customHeight="1" x14ac:dyDescent="0.15">
      <c r="C269" s="53">
        <v>45992</v>
      </c>
      <c r="D269" s="54">
        <v>53844</v>
      </c>
      <c r="E269" s="13">
        <v>258</v>
      </c>
      <c r="F269" s="55">
        <v>7852</v>
      </c>
      <c r="G269" s="111"/>
      <c r="H269" s="111"/>
      <c r="I269" s="93">
        <v>39545464.513507001</v>
      </c>
      <c r="J269" s="93"/>
      <c r="K269" s="13">
        <v>25725614.0411673</v>
      </c>
      <c r="L269" s="13">
        <v>13497401.8730144</v>
      </c>
      <c r="M269" s="13">
        <v>4606167.8042918798</v>
      </c>
    </row>
    <row r="270" spans="3:13" s="1" customFormat="1" ht="11.1" customHeight="1" x14ac:dyDescent="0.15">
      <c r="C270" s="53">
        <v>45992</v>
      </c>
      <c r="D270" s="54">
        <v>53874</v>
      </c>
      <c r="E270" s="13">
        <v>259</v>
      </c>
      <c r="F270" s="55">
        <v>7882</v>
      </c>
      <c r="G270" s="111"/>
      <c r="H270" s="111"/>
      <c r="I270" s="93">
        <v>37687979.486474</v>
      </c>
      <c r="J270" s="93"/>
      <c r="K270" s="13">
        <v>24477016.670010898</v>
      </c>
      <c r="L270" s="13">
        <v>12810694.6616634</v>
      </c>
      <c r="M270" s="13">
        <v>4353898.8986776602</v>
      </c>
    </row>
    <row r="271" spans="3:13" s="1" customFormat="1" ht="11.1" customHeight="1" x14ac:dyDescent="0.15">
      <c r="C271" s="53">
        <v>45992</v>
      </c>
      <c r="D271" s="54">
        <v>53905</v>
      </c>
      <c r="E271" s="13">
        <v>260</v>
      </c>
      <c r="F271" s="55">
        <v>7913</v>
      </c>
      <c r="G271" s="111"/>
      <c r="H271" s="111"/>
      <c r="I271" s="93">
        <v>35900673.959449001</v>
      </c>
      <c r="J271" s="93"/>
      <c r="K271" s="13">
        <v>23276678.572022699</v>
      </c>
      <c r="L271" s="13">
        <v>12151483.423074599</v>
      </c>
      <c r="M271" s="13">
        <v>4112364.2818325898</v>
      </c>
    </row>
    <row r="272" spans="3:13" s="1" customFormat="1" ht="11.1" customHeight="1" x14ac:dyDescent="0.15">
      <c r="C272" s="53">
        <v>45992</v>
      </c>
      <c r="D272" s="54">
        <v>53936</v>
      </c>
      <c r="E272" s="13">
        <v>261</v>
      </c>
      <c r="F272" s="55">
        <v>7944</v>
      </c>
      <c r="G272" s="111"/>
      <c r="H272" s="111"/>
      <c r="I272" s="93">
        <v>34176390.702432998</v>
      </c>
      <c r="J272" s="93"/>
      <c r="K272" s="13">
        <v>22121133.807891101</v>
      </c>
      <c r="L272" s="13">
        <v>11518867.029977901</v>
      </c>
      <c r="M272" s="13">
        <v>3881759.8540880401</v>
      </c>
    </row>
    <row r="273" spans="3:13" s="1" customFormat="1" ht="11.1" customHeight="1" x14ac:dyDescent="0.15">
      <c r="C273" s="53">
        <v>45992</v>
      </c>
      <c r="D273" s="54">
        <v>53966</v>
      </c>
      <c r="E273" s="13">
        <v>262</v>
      </c>
      <c r="F273" s="55">
        <v>7974</v>
      </c>
      <c r="G273" s="111"/>
      <c r="H273" s="111"/>
      <c r="I273" s="93">
        <v>32531060.445427001</v>
      </c>
      <c r="J273" s="93"/>
      <c r="K273" s="13">
        <v>21021609.672139</v>
      </c>
      <c r="L273" s="13">
        <v>10919383.455995601</v>
      </c>
      <c r="M273" s="13">
        <v>3664655.0399557198</v>
      </c>
    </row>
    <row r="274" spans="3:13" s="1" customFormat="1" ht="11.1" customHeight="1" x14ac:dyDescent="0.15">
      <c r="C274" s="53">
        <v>45992</v>
      </c>
      <c r="D274" s="54">
        <v>53997</v>
      </c>
      <c r="E274" s="13">
        <v>263</v>
      </c>
      <c r="F274" s="55">
        <v>8005</v>
      </c>
      <c r="G274" s="111"/>
      <c r="H274" s="111"/>
      <c r="I274" s="93">
        <v>30947410.678429</v>
      </c>
      <c r="J274" s="93"/>
      <c r="K274" s="13">
        <v>19964334.805204902</v>
      </c>
      <c r="L274" s="13">
        <v>10343823.152293701</v>
      </c>
      <c r="M274" s="13">
        <v>3456787.5493572899</v>
      </c>
    </row>
    <row r="275" spans="3:13" s="1" customFormat="1" ht="11.1" customHeight="1" x14ac:dyDescent="0.15">
      <c r="C275" s="53">
        <v>45992</v>
      </c>
      <c r="D275" s="54">
        <v>54027</v>
      </c>
      <c r="E275" s="13">
        <v>264</v>
      </c>
      <c r="F275" s="55">
        <v>8035</v>
      </c>
      <c r="G275" s="111"/>
      <c r="H275" s="111"/>
      <c r="I275" s="93">
        <v>29399684.181439999</v>
      </c>
      <c r="J275" s="93"/>
      <c r="K275" s="13">
        <v>18934757.691860799</v>
      </c>
      <c r="L275" s="13">
        <v>9786237.7290865798</v>
      </c>
      <c r="M275" s="13">
        <v>3257042.6623540502</v>
      </c>
    </row>
    <row r="276" spans="3:13" s="1" customFormat="1" ht="11.1" customHeight="1" x14ac:dyDescent="0.15">
      <c r="C276" s="53">
        <v>45992</v>
      </c>
      <c r="D276" s="54">
        <v>54058</v>
      </c>
      <c r="E276" s="13">
        <v>265</v>
      </c>
      <c r="F276" s="55">
        <v>8066</v>
      </c>
      <c r="G276" s="111"/>
      <c r="H276" s="111"/>
      <c r="I276" s="93">
        <v>27899911.854460001</v>
      </c>
      <c r="J276" s="93"/>
      <c r="K276" s="13">
        <v>17938358.406587999</v>
      </c>
      <c r="L276" s="13">
        <v>9247680.1313700508</v>
      </c>
      <c r="M276" s="13">
        <v>3064764.4739306602</v>
      </c>
    </row>
    <row r="277" spans="3:13" s="1" customFormat="1" ht="11.1" customHeight="1" x14ac:dyDescent="0.15">
      <c r="C277" s="53">
        <v>45992</v>
      </c>
      <c r="D277" s="54">
        <v>54089</v>
      </c>
      <c r="E277" s="13">
        <v>266</v>
      </c>
      <c r="F277" s="55">
        <v>8097</v>
      </c>
      <c r="G277" s="111"/>
      <c r="H277" s="111"/>
      <c r="I277" s="93">
        <v>26424170.927489001</v>
      </c>
      <c r="J277" s="93"/>
      <c r="K277" s="13">
        <v>16960709.463440102</v>
      </c>
      <c r="L277" s="13">
        <v>8721440.2579658292</v>
      </c>
      <c r="M277" s="13">
        <v>2878121.5749057299</v>
      </c>
    </row>
    <row r="278" spans="3:13" s="1" customFormat="1" ht="11.1" customHeight="1" x14ac:dyDescent="0.15">
      <c r="C278" s="53">
        <v>45992</v>
      </c>
      <c r="D278" s="54">
        <v>54118</v>
      </c>
      <c r="E278" s="13">
        <v>267</v>
      </c>
      <c r="F278" s="55">
        <v>8126</v>
      </c>
      <c r="G278" s="111"/>
      <c r="H278" s="111"/>
      <c r="I278" s="93">
        <v>24982162.000526998</v>
      </c>
      <c r="J278" s="93"/>
      <c r="K278" s="13">
        <v>16009693.1011154</v>
      </c>
      <c r="L278" s="13">
        <v>8212826.4186991705</v>
      </c>
      <c r="M278" s="13">
        <v>2699535.9545145999</v>
      </c>
    </row>
    <row r="279" spans="3:13" s="1" customFormat="1" ht="11.1" customHeight="1" x14ac:dyDescent="0.15">
      <c r="C279" s="53">
        <v>45992</v>
      </c>
      <c r="D279" s="54">
        <v>54149</v>
      </c>
      <c r="E279" s="13">
        <v>268</v>
      </c>
      <c r="F279" s="55">
        <v>8157</v>
      </c>
      <c r="G279" s="111"/>
      <c r="H279" s="111"/>
      <c r="I279" s="93">
        <v>23560336.583574001</v>
      </c>
      <c r="J279" s="93"/>
      <c r="K279" s="13">
        <v>15072915.2075518</v>
      </c>
      <c r="L279" s="13">
        <v>7712603.1619101604</v>
      </c>
      <c r="M279" s="13">
        <v>2524376.20513268</v>
      </c>
    </row>
    <row r="280" spans="3:13" s="1" customFormat="1" ht="11.1" customHeight="1" x14ac:dyDescent="0.15">
      <c r="C280" s="53">
        <v>45992</v>
      </c>
      <c r="D280" s="54">
        <v>54179</v>
      </c>
      <c r="E280" s="13">
        <v>269</v>
      </c>
      <c r="F280" s="55">
        <v>8187</v>
      </c>
      <c r="G280" s="111"/>
      <c r="H280" s="111"/>
      <c r="I280" s="93">
        <v>22176942.906629998</v>
      </c>
      <c r="J280" s="93"/>
      <c r="K280" s="13">
        <v>14164589.8733679</v>
      </c>
      <c r="L280" s="13">
        <v>7229986.7549326997</v>
      </c>
      <c r="M280" s="13">
        <v>2356712.8883846099</v>
      </c>
    </row>
    <row r="281" spans="3:13" s="1" customFormat="1" ht="11.1" customHeight="1" x14ac:dyDescent="0.15">
      <c r="C281" s="53">
        <v>45992</v>
      </c>
      <c r="D281" s="54">
        <v>54210</v>
      </c>
      <c r="E281" s="13">
        <v>270</v>
      </c>
      <c r="F281" s="55">
        <v>8218</v>
      </c>
      <c r="G281" s="111"/>
      <c r="H281" s="111"/>
      <c r="I281" s="93">
        <v>20817750.279695</v>
      </c>
      <c r="J281" s="93"/>
      <c r="K281" s="13">
        <v>13273910.944108499</v>
      </c>
      <c r="L281" s="13">
        <v>6758129.1938104499</v>
      </c>
      <c r="M281" s="13">
        <v>2193573.9734606599</v>
      </c>
    </row>
    <row r="282" spans="3:13" s="1" customFormat="1" ht="11.1" customHeight="1" x14ac:dyDescent="0.15">
      <c r="C282" s="53">
        <v>45992</v>
      </c>
      <c r="D282" s="54">
        <v>54240</v>
      </c>
      <c r="E282" s="13">
        <v>271</v>
      </c>
      <c r="F282" s="55">
        <v>8248</v>
      </c>
      <c r="G282" s="111"/>
      <c r="H282" s="111"/>
      <c r="I282" s="93">
        <v>19523312.78277</v>
      </c>
      <c r="J282" s="93"/>
      <c r="K282" s="13">
        <v>12428112.5469101</v>
      </c>
      <c r="L282" s="13">
        <v>6311935.2495118501</v>
      </c>
      <c r="M282" s="13">
        <v>2040348.78290321</v>
      </c>
    </row>
    <row r="283" spans="3:13" s="1" customFormat="1" ht="11.1" customHeight="1" x14ac:dyDescent="0.15">
      <c r="C283" s="53">
        <v>45992</v>
      </c>
      <c r="D283" s="54">
        <v>54271</v>
      </c>
      <c r="E283" s="13">
        <v>272</v>
      </c>
      <c r="F283" s="55">
        <v>8279</v>
      </c>
      <c r="G283" s="111"/>
      <c r="H283" s="111"/>
      <c r="I283" s="93">
        <v>18323620.775853001</v>
      </c>
      <c r="J283" s="93"/>
      <c r="K283" s="13">
        <v>11644631.2274142</v>
      </c>
      <c r="L283" s="13">
        <v>5898983.6152435401</v>
      </c>
      <c r="M283" s="13">
        <v>1898784.54298878</v>
      </c>
    </row>
    <row r="284" spans="3:13" s="1" customFormat="1" ht="11.1" customHeight="1" x14ac:dyDescent="0.15">
      <c r="C284" s="53">
        <v>45992</v>
      </c>
      <c r="D284" s="54">
        <v>54302</v>
      </c>
      <c r="E284" s="13">
        <v>273</v>
      </c>
      <c r="F284" s="55">
        <v>8310</v>
      </c>
      <c r="G284" s="111"/>
      <c r="H284" s="111"/>
      <c r="I284" s="93">
        <v>17175634.358945999</v>
      </c>
      <c r="J284" s="93"/>
      <c r="K284" s="13">
        <v>10896574.928413499</v>
      </c>
      <c r="L284" s="13">
        <v>5505991.7061131196</v>
      </c>
      <c r="M284" s="13">
        <v>1764780.39380399</v>
      </c>
    </row>
    <row r="285" spans="3:13" s="1" customFormat="1" ht="11.1" customHeight="1" x14ac:dyDescent="0.15">
      <c r="C285" s="53">
        <v>45992</v>
      </c>
      <c r="D285" s="54">
        <v>54332</v>
      </c>
      <c r="E285" s="13">
        <v>274</v>
      </c>
      <c r="F285" s="55">
        <v>8340</v>
      </c>
      <c r="G285" s="111"/>
      <c r="H285" s="111"/>
      <c r="I285" s="93">
        <v>16098764.512048</v>
      </c>
      <c r="J285" s="93"/>
      <c r="K285" s="13">
        <v>10196622.2743476</v>
      </c>
      <c r="L285" s="13">
        <v>5139627.4757316504</v>
      </c>
      <c r="M285" s="13">
        <v>1640600.51278879</v>
      </c>
    </row>
    <row r="286" spans="3:13" s="1" customFormat="1" ht="11.1" customHeight="1" x14ac:dyDescent="0.15">
      <c r="C286" s="53">
        <v>45992</v>
      </c>
      <c r="D286" s="54">
        <v>54363</v>
      </c>
      <c r="E286" s="13">
        <v>275</v>
      </c>
      <c r="F286" s="55">
        <v>8371</v>
      </c>
      <c r="G286" s="111"/>
      <c r="H286" s="111"/>
      <c r="I286" s="93">
        <v>15093220.065159</v>
      </c>
      <c r="J286" s="93"/>
      <c r="K286" s="13">
        <v>9543517.3447613195</v>
      </c>
      <c r="L286" s="13">
        <v>4798194.7437015902</v>
      </c>
      <c r="M286" s="13">
        <v>1525125.8811373899</v>
      </c>
    </row>
    <row r="287" spans="3:13" s="1" customFormat="1" ht="11.1" customHeight="1" x14ac:dyDescent="0.15">
      <c r="C287" s="53">
        <v>45992</v>
      </c>
      <c r="D287" s="54">
        <v>54393</v>
      </c>
      <c r="E287" s="13">
        <v>276</v>
      </c>
      <c r="F287" s="55">
        <v>8401</v>
      </c>
      <c r="G287" s="111"/>
      <c r="H287" s="111"/>
      <c r="I287" s="93">
        <v>14143734.518279999</v>
      </c>
      <c r="J287" s="93"/>
      <c r="K287" s="13">
        <v>8928473.6068925299</v>
      </c>
      <c r="L287" s="13">
        <v>4477920.6136140795</v>
      </c>
      <c r="M287" s="13">
        <v>1417490.9467678501</v>
      </c>
    </row>
    <row r="288" spans="3:13" s="1" customFormat="1" ht="11.1" customHeight="1" x14ac:dyDescent="0.15">
      <c r="C288" s="53">
        <v>45992</v>
      </c>
      <c r="D288" s="54">
        <v>54424</v>
      </c>
      <c r="E288" s="13">
        <v>277</v>
      </c>
      <c r="F288" s="55">
        <v>8432</v>
      </c>
      <c r="G288" s="111"/>
      <c r="H288" s="111"/>
      <c r="I288" s="93">
        <v>13258730.68141</v>
      </c>
      <c r="J288" s="93"/>
      <c r="K288" s="13">
        <v>8355604.04303787</v>
      </c>
      <c r="L288" s="13">
        <v>4179950.2715626499</v>
      </c>
      <c r="M288" s="13">
        <v>1317563.7525893999</v>
      </c>
    </row>
    <row r="289" spans="3:13" s="1" customFormat="1" ht="11.1" customHeight="1" x14ac:dyDescent="0.15">
      <c r="C289" s="53">
        <v>45992</v>
      </c>
      <c r="D289" s="54">
        <v>54455</v>
      </c>
      <c r="E289" s="13">
        <v>278</v>
      </c>
      <c r="F289" s="55">
        <v>8463</v>
      </c>
      <c r="G289" s="111"/>
      <c r="H289" s="111"/>
      <c r="I289" s="93">
        <v>12414530.864549</v>
      </c>
      <c r="J289" s="93"/>
      <c r="K289" s="13">
        <v>7810322.9851018898</v>
      </c>
      <c r="L289" s="13">
        <v>3897232.8129753298</v>
      </c>
      <c r="M289" s="13">
        <v>1223245.12449428</v>
      </c>
    </row>
    <row r="290" spans="3:13" s="1" customFormat="1" ht="11.1" customHeight="1" x14ac:dyDescent="0.15">
      <c r="C290" s="53">
        <v>45992</v>
      </c>
      <c r="D290" s="54">
        <v>54483</v>
      </c>
      <c r="E290" s="13">
        <v>279</v>
      </c>
      <c r="F290" s="55">
        <v>8491</v>
      </c>
      <c r="G290" s="111"/>
      <c r="H290" s="111"/>
      <c r="I290" s="93">
        <v>11622226.287697</v>
      </c>
      <c r="J290" s="93"/>
      <c r="K290" s="13">
        <v>7300660.1352166701</v>
      </c>
      <c r="L290" s="13">
        <v>3634549.63446208</v>
      </c>
      <c r="M290" s="13">
        <v>1136430.1789967699</v>
      </c>
    </row>
    <row r="291" spans="3:13" s="1" customFormat="1" ht="11.1" customHeight="1" x14ac:dyDescent="0.15">
      <c r="C291" s="53">
        <v>45992</v>
      </c>
      <c r="D291" s="54">
        <v>54514</v>
      </c>
      <c r="E291" s="13">
        <v>280</v>
      </c>
      <c r="F291" s="55">
        <v>8522</v>
      </c>
      <c r="G291" s="111"/>
      <c r="H291" s="111"/>
      <c r="I291" s="93">
        <v>10891726.770855</v>
      </c>
      <c r="J291" s="93"/>
      <c r="K291" s="13">
        <v>6830182.7124312697</v>
      </c>
      <c r="L291" s="13">
        <v>3391680.1300842399</v>
      </c>
      <c r="M291" s="13">
        <v>1055999.3744451799</v>
      </c>
    </row>
    <row r="292" spans="3:13" s="1" customFormat="1" ht="11.1" customHeight="1" x14ac:dyDescent="0.15">
      <c r="C292" s="53">
        <v>45992</v>
      </c>
      <c r="D292" s="54">
        <v>54544</v>
      </c>
      <c r="E292" s="13">
        <v>281</v>
      </c>
      <c r="F292" s="55">
        <v>8552</v>
      </c>
      <c r="G292" s="111"/>
      <c r="H292" s="111"/>
      <c r="I292" s="93">
        <v>10224059.224021999</v>
      </c>
      <c r="J292" s="93"/>
      <c r="K292" s="13">
        <v>6400965.7044550497</v>
      </c>
      <c r="L292" s="13">
        <v>3170719.5705188899</v>
      </c>
      <c r="M292" s="13">
        <v>983156.58065004495</v>
      </c>
    </row>
    <row r="293" spans="3:13" s="1" customFormat="1" ht="11.1" customHeight="1" x14ac:dyDescent="0.15">
      <c r="C293" s="53">
        <v>45992</v>
      </c>
      <c r="D293" s="54">
        <v>54575</v>
      </c>
      <c r="E293" s="13">
        <v>282</v>
      </c>
      <c r="F293" s="55">
        <v>8583</v>
      </c>
      <c r="G293" s="111"/>
      <c r="H293" s="111"/>
      <c r="I293" s="93">
        <v>9612785.0771990009</v>
      </c>
      <c r="J293" s="93"/>
      <c r="K293" s="13">
        <v>6008058.5358119998</v>
      </c>
      <c r="L293" s="13">
        <v>2968524.1135159498</v>
      </c>
      <c r="M293" s="13">
        <v>916562.44353322894</v>
      </c>
    </row>
    <row r="294" spans="3:13" s="1" customFormat="1" ht="11.1" customHeight="1" x14ac:dyDescent="0.15">
      <c r="C294" s="53">
        <v>45992</v>
      </c>
      <c r="D294" s="54">
        <v>54605</v>
      </c>
      <c r="E294" s="13">
        <v>283</v>
      </c>
      <c r="F294" s="55">
        <v>8613</v>
      </c>
      <c r="G294" s="111"/>
      <c r="H294" s="111"/>
      <c r="I294" s="93">
        <v>9043125.9703850001</v>
      </c>
      <c r="J294" s="93"/>
      <c r="K294" s="13">
        <v>5642740.3120362498</v>
      </c>
      <c r="L294" s="13">
        <v>2781161.8082185001</v>
      </c>
      <c r="M294" s="13">
        <v>855192.36943585996</v>
      </c>
    </row>
    <row r="295" spans="3:13" s="1" customFormat="1" ht="11.1" customHeight="1" x14ac:dyDescent="0.15">
      <c r="C295" s="53">
        <v>45992</v>
      </c>
      <c r="D295" s="54">
        <v>54636</v>
      </c>
      <c r="E295" s="13">
        <v>284</v>
      </c>
      <c r="F295" s="55">
        <v>8644</v>
      </c>
      <c r="G295" s="111"/>
      <c r="H295" s="111"/>
      <c r="I295" s="93">
        <v>8480700.7135809995</v>
      </c>
      <c r="J295" s="93"/>
      <c r="K295" s="13">
        <v>5282822.2627324797</v>
      </c>
      <c r="L295" s="13">
        <v>2597145.5270438599</v>
      </c>
      <c r="M295" s="13">
        <v>795225.80638190103</v>
      </c>
    </row>
    <row r="296" spans="3:13" s="1" customFormat="1" ht="11.1" customHeight="1" x14ac:dyDescent="0.15">
      <c r="C296" s="53">
        <v>45992</v>
      </c>
      <c r="D296" s="54">
        <v>54667</v>
      </c>
      <c r="E296" s="13">
        <v>285</v>
      </c>
      <c r="F296" s="55">
        <v>8675</v>
      </c>
      <c r="G296" s="111"/>
      <c r="H296" s="111"/>
      <c r="I296" s="93">
        <v>7928171.2667859998</v>
      </c>
      <c r="J296" s="93"/>
      <c r="K296" s="13">
        <v>4930262.7474616701</v>
      </c>
      <c r="L296" s="13">
        <v>2417655.6485244902</v>
      </c>
      <c r="M296" s="13">
        <v>737131.96257823298</v>
      </c>
    </row>
    <row r="297" spans="3:13" s="1" customFormat="1" ht="11.1" customHeight="1" x14ac:dyDescent="0.15">
      <c r="C297" s="53">
        <v>45992</v>
      </c>
      <c r="D297" s="54">
        <v>54697</v>
      </c>
      <c r="E297" s="13">
        <v>286</v>
      </c>
      <c r="F297" s="55">
        <v>8705</v>
      </c>
      <c r="G297" s="111"/>
      <c r="H297" s="111"/>
      <c r="I297" s="93">
        <v>7395953.79</v>
      </c>
      <c r="J297" s="93"/>
      <c r="K297" s="13">
        <v>4591745.3061141605</v>
      </c>
      <c r="L297" s="13">
        <v>2246114.7346907002</v>
      </c>
      <c r="M297" s="13">
        <v>682022.68440973805</v>
      </c>
    </row>
    <row r="298" spans="3:13" s="1" customFormat="1" ht="11.1" customHeight="1" x14ac:dyDescent="0.15">
      <c r="C298" s="53">
        <v>45992</v>
      </c>
      <c r="D298" s="54">
        <v>54728</v>
      </c>
      <c r="E298" s="13">
        <v>287</v>
      </c>
      <c r="F298" s="55">
        <v>8736</v>
      </c>
      <c r="G298" s="111"/>
      <c r="H298" s="111"/>
      <c r="I298" s="93">
        <v>6943244.6200000001</v>
      </c>
      <c r="J298" s="93"/>
      <c r="K298" s="13">
        <v>4303371.5765971998</v>
      </c>
      <c r="L298" s="13">
        <v>2099699.2160927998</v>
      </c>
      <c r="M298" s="13">
        <v>634863.83549543796</v>
      </c>
    </row>
    <row r="299" spans="3:13" s="1" customFormat="1" ht="11.1" customHeight="1" x14ac:dyDescent="0.15">
      <c r="C299" s="53">
        <v>45992</v>
      </c>
      <c r="D299" s="54">
        <v>54758</v>
      </c>
      <c r="E299" s="13">
        <v>288</v>
      </c>
      <c r="F299" s="55">
        <v>8766</v>
      </c>
      <c r="G299" s="111"/>
      <c r="H299" s="111"/>
      <c r="I299" s="93">
        <v>6554121.29</v>
      </c>
      <c r="J299" s="93"/>
      <c r="K299" s="13">
        <v>4055528.1033711401</v>
      </c>
      <c r="L299" s="13">
        <v>1973901.24784963</v>
      </c>
      <c r="M299" s="13">
        <v>594381.12207621802</v>
      </c>
    </row>
    <row r="300" spans="3:13" s="1" customFormat="1" ht="11.1" customHeight="1" x14ac:dyDescent="0.15">
      <c r="C300" s="53">
        <v>45992</v>
      </c>
      <c r="D300" s="54">
        <v>54789</v>
      </c>
      <c r="E300" s="13">
        <v>289</v>
      </c>
      <c r="F300" s="55">
        <v>8797</v>
      </c>
      <c r="G300" s="111"/>
      <c r="H300" s="111"/>
      <c r="I300" s="93">
        <v>6214825.1299999999</v>
      </c>
      <c r="J300" s="93"/>
      <c r="K300" s="13">
        <v>3839057.6455318299</v>
      </c>
      <c r="L300" s="13">
        <v>1863788.9499387799</v>
      </c>
      <c r="M300" s="13">
        <v>558847.01819253201</v>
      </c>
    </row>
    <row r="301" spans="3:13" s="1" customFormat="1" ht="11.1" customHeight="1" x14ac:dyDescent="0.15">
      <c r="C301" s="53">
        <v>45992</v>
      </c>
      <c r="D301" s="54">
        <v>54820</v>
      </c>
      <c r="E301" s="13">
        <v>290</v>
      </c>
      <c r="F301" s="55">
        <v>8828</v>
      </c>
      <c r="G301" s="111"/>
      <c r="H301" s="111"/>
      <c r="I301" s="93">
        <v>5923477.1699999999</v>
      </c>
      <c r="J301" s="93"/>
      <c r="K301" s="13">
        <v>3652878.42419426</v>
      </c>
      <c r="L301" s="13">
        <v>1768892.3766908899</v>
      </c>
      <c r="M301" s="13">
        <v>528146.29234381195</v>
      </c>
    </row>
    <row r="302" spans="3:13" s="1" customFormat="1" ht="11.1" customHeight="1" x14ac:dyDescent="0.15">
      <c r="C302" s="53">
        <v>45992</v>
      </c>
      <c r="D302" s="54">
        <v>54848</v>
      </c>
      <c r="E302" s="13">
        <v>291</v>
      </c>
      <c r="F302" s="55">
        <v>8856</v>
      </c>
      <c r="G302" s="111"/>
      <c r="H302" s="111"/>
      <c r="I302" s="93">
        <v>5657078.6299999999</v>
      </c>
      <c r="J302" s="93"/>
      <c r="K302" s="13">
        <v>3483251.5372842001</v>
      </c>
      <c r="L302" s="13">
        <v>1682876.1117432499</v>
      </c>
      <c r="M302" s="13">
        <v>500541.37463617203</v>
      </c>
    </row>
    <row r="303" spans="3:13" s="1" customFormat="1" ht="11.1" customHeight="1" x14ac:dyDescent="0.15">
      <c r="C303" s="53">
        <v>45992</v>
      </c>
      <c r="D303" s="54">
        <v>54879</v>
      </c>
      <c r="E303" s="13">
        <v>292</v>
      </c>
      <c r="F303" s="55">
        <v>8887</v>
      </c>
      <c r="G303" s="111"/>
      <c r="H303" s="111"/>
      <c r="I303" s="93">
        <v>5401337.3499999996</v>
      </c>
      <c r="J303" s="93"/>
      <c r="K303" s="13">
        <v>3320142.3477631998</v>
      </c>
      <c r="L303" s="13">
        <v>1599993.08311994</v>
      </c>
      <c r="M303" s="13">
        <v>473873.65090831497</v>
      </c>
    </row>
    <row r="304" spans="3:13" s="1" customFormat="1" ht="11.1" customHeight="1" x14ac:dyDescent="0.15">
      <c r="C304" s="53">
        <v>45992</v>
      </c>
      <c r="D304" s="54">
        <v>54909</v>
      </c>
      <c r="E304" s="13">
        <v>293</v>
      </c>
      <c r="F304" s="55">
        <v>8917</v>
      </c>
      <c r="G304" s="111"/>
      <c r="H304" s="111"/>
      <c r="I304" s="93">
        <v>5183113.9400000004</v>
      </c>
      <c r="J304" s="93"/>
      <c r="K304" s="13">
        <v>3180773.3035627599</v>
      </c>
      <c r="L304" s="13">
        <v>1529057.7422419901</v>
      </c>
      <c r="M304" s="13">
        <v>451008.18685673497</v>
      </c>
    </row>
    <row r="305" spans="3:13" s="1" customFormat="1" ht="11.1" customHeight="1" x14ac:dyDescent="0.15">
      <c r="C305" s="53">
        <v>45992</v>
      </c>
      <c r="D305" s="54">
        <v>54940</v>
      </c>
      <c r="E305" s="13">
        <v>294</v>
      </c>
      <c r="F305" s="55">
        <v>8948</v>
      </c>
      <c r="G305" s="111"/>
      <c r="H305" s="111"/>
      <c r="I305" s="93">
        <v>4983526.03</v>
      </c>
      <c r="J305" s="93"/>
      <c r="K305" s="13">
        <v>3053103.1107373</v>
      </c>
      <c r="L305" s="13">
        <v>1463951.6484950201</v>
      </c>
      <c r="M305" s="13">
        <v>429975.67992896598</v>
      </c>
    </row>
    <row r="306" spans="3:13" s="1" customFormat="1" ht="11.1" customHeight="1" x14ac:dyDescent="0.15">
      <c r="C306" s="53">
        <v>45992</v>
      </c>
      <c r="D306" s="54">
        <v>54970</v>
      </c>
      <c r="E306" s="13">
        <v>295</v>
      </c>
      <c r="F306" s="55">
        <v>8978</v>
      </c>
      <c r="G306" s="111"/>
      <c r="H306" s="111"/>
      <c r="I306" s="93">
        <v>4799413.66</v>
      </c>
      <c r="J306" s="93"/>
      <c r="K306" s="13">
        <v>2935482.4235349498</v>
      </c>
      <c r="L306" s="13">
        <v>1404088.59904698</v>
      </c>
      <c r="M306" s="13">
        <v>410702.88662228902</v>
      </c>
    </row>
    <row r="307" spans="3:13" s="1" customFormat="1" ht="11.1" customHeight="1" x14ac:dyDescent="0.15">
      <c r="C307" s="53">
        <v>45992</v>
      </c>
      <c r="D307" s="54">
        <v>55001</v>
      </c>
      <c r="E307" s="13">
        <v>296</v>
      </c>
      <c r="F307" s="55">
        <v>9009</v>
      </c>
      <c r="G307" s="111"/>
      <c r="H307" s="111"/>
      <c r="I307" s="93">
        <v>4617534.51</v>
      </c>
      <c r="J307" s="93"/>
      <c r="K307" s="13">
        <v>2819448.9146187501</v>
      </c>
      <c r="L307" s="13">
        <v>1345158.1632785001</v>
      </c>
      <c r="M307" s="13">
        <v>391798.90099587198</v>
      </c>
    </row>
    <row r="308" spans="3:13" s="1" customFormat="1" ht="11.1" customHeight="1" x14ac:dyDescent="0.15">
      <c r="C308" s="53">
        <v>45992</v>
      </c>
      <c r="D308" s="54">
        <v>55032</v>
      </c>
      <c r="E308" s="13">
        <v>297</v>
      </c>
      <c r="F308" s="55">
        <v>9040</v>
      </c>
      <c r="G308" s="111"/>
      <c r="H308" s="111"/>
      <c r="I308" s="93">
        <v>4440420.0999999996</v>
      </c>
      <c r="J308" s="93"/>
      <c r="K308" s="13">
        <v>2706704.9617142198</v>
      </c>
      <c r="L308" s="13">
        <v>1288083.8451463899</v>
      </c>
      <c r="M308" s="13">
        <v>373586.01899672998</v>
      </c>
    </row>
    <row r="309" spans="3:13" s="1" customFormat="1" ht="11.1" customHeight="1" x14ac:dyDescent="0.15">
      <c r="C309" s="53">
        <v>45992</v>
      </c>
      <c r="D309" s="54">
        <v>55062</v>
      </c>
      <c r="E309" s="13">
        <v>298</v>
      </c>
      <c r="F309" s="55">
        <v>9070</v>
      </c>
      <c r="G309" s="111"/>
      <c r="H309" s="111"/>
      <c r="I309" s="93">
        <v>4267219.78</v>
      </c>
      <c r="J309" s="93"/>
      <c r="K309" s="13">
        <v>2596859.3669089801</v>
      </c>
      <c r="L309" s="13">
        <v>1232768.17088425</v>
      </c>
      <c r="M309" s="13">
        <v>356077.04537726199</v>
      </c>
    </row>
    <row r="310" spans="3:13" s="1" customFormat="1" ht="11.1" customHeight="1" x14ac:dyDescent="0.15">
      <c r="C310" s="53">
        <v>45992</v>
      </c>
      <c r="D310" s="54">
        <v>55093</v>
      </c>
      <c r="E310" s="13">
        <v>299</v>
      </c>
      <c r="F310" s="55">
        <v>9101</v>
      </c>
      <c r="G310" s="111"/>
      <c r="H310" s="111"/>
      <c r="I310" s="93">
        <v>4095850.96</v>
      </c>
      <c r="J310" s="93"/>
      <c r="K310" s="13">
        <v>2488343.56875849</v>
      </c>
      <c r="L310" s="13">
        <v>1178249.91830777</v>
      </c>
      <c r="M310" s="13">
        <v>338888.32153127901</v>
      </c>
    </row>
    <row r="311" spans="3:13" s="1" customFormat="1" ht="11.1" customHeight="1" x14ac:dyDescent="0.15">
      <c r="C311" s="53">
        <v>45992</v>
      </c>
      <c r="D311" s="54">
        <v>55123</v>
      </c>
      <c r="E311" s="13">
        <v>300</v>
      </c>
      <c r="F311" s="55">
        <v>9131</v>
      </c>
      <c r="G311" s="111"/>
      <c r="H311" s="111"/>
      <c r="I311" s="93">
        <v>3926066.6</v>
      </c>
      <c r="J311" s="93"/>
      <c r="K311" s="13">
        <v>2381279.7646761402</v>
      </c>
      <c r="L311" s="13">
        <v>1124779.16585871</v>
      </c>
      <c r="M311" s="13">
        <v>322182.93338755</v>
      </c>
    </row>
    <row r="312" spans="3:13" s="1" customFormat="1" ht="11.1" customHeight="1" x14ac:dyDescent="0.15">
      <c r="C312" s="53">
        <v>45992</v>
      </c>
      <c r="D312" s="54">
        <v>55154</v>
      </c>
      <c r="E312" s="13">
        <v>301</v>
      </c>
      <c r="F312" s="55">
        <v>9162</v>
      </c>
      <c r="G312" s="111"/>
      <c r="H312" s="111"/>
      <c r="I312" s="93">
        <v>3756662.17</v>
      </c>
      <c r="J312" s="93"/>
      <c r="K312" s="13">
        <v>2274666.2271775301</v>
      </c>
      <c r="L312" s="13">
        <v>1071688.60819489</v>
      </c>
      <c r="M312" s="13">
        <v>305675.40888972703</v>
      </c>
    </row>
    <row r="313" spans="3:13" s="1" customFormat="1" ht="11.1" customHeight="1" x14ac:dyDescent="0.15">
      <c r="C313" s="53">
        <v>45992</v>
      </c>
      <c r="D313" s="54">
        <v>55185</v>
      </c>
      <c r="E313" s="13">
        <v>302</v>
      </c>
      <c r="F313" s="55">
        <v>9193</v>
      </c>
      <c r="G313" s="111"/>
      <c r="H313" s="111"/>
      <c r="I313" s="93">
        <v>3589171.04</v>
      </c>
      <c r="J313" s="93"/>
      <c r="K313" s="13">
        <v>2169564.0303743999</v>
      </c>
      <c r="L313" s="13">
        <v>1019571.05972864</v>
      </c>
      <c r="M313" s="13">
        <v>289578.295013419</v>
      </c>
    </row>
    <row r="314" spans="3:13" s="1" customFormat="1" ht="11.1" customHeight="1" x14ac:dyDescent="0.15">
      <c r="C314" s="53">
        <v>45992</v>
      </c>
      <c r="D314" s="54">
        <v>55213</v>
      </c>
      <c r="E314" s="13">
        <v>303</v>
      </c>
      <c r="F314" s="55">
        <v>9221</v>
      </c>
      <c r="G314" s="111"/>
      <c r="H314" s="111"/>
      <c r="I314" s="93">
        <v>3422816.68</v>
      </c>
      <c r="J314" s="93"/>
      <c r="K314" s="13">
        <v>2065837.1345164301</v>
      </c>
      <c r="L314" s="13">
        <v>968595.00174476905</v>
      </c>
      <c r="M314" s="13">
        <v>274047.43524260999</v>
      </c>
    </row>
    <row r="315" spans="3:13" s="1" customFormat="1" ht="11.1" customHeight="1" x14ac:dyDescent="0.15">
      <c r="C315" s="53">
        <v>45992</v>
      </c>
      <c r="D315" s="54">
        <v>55244</v>
      </c>
      <c r="E315" s="13">
        <v>304</v>
      </c>
      <c r="F315" s="55">
        <v>9252</v>
      </c>
      <c r="G315" s="111"/>
      <c r="H315" s="111"/>
      <c r="I315" s="93">
        <v>3259919.82</v>
      </c>
      <c r="J315" s="93"/>
      <c r="K315" s="13">
        <v>1964183.85789188</v>
      </c>
      <c r="L315" s="13">
        <v>918591.398083393</v>
      </c>
      <c r="M315" s="13">
        <v>258798.95129964099</v>
      </c>
    </row>
    <row r="316" spans="3:13" s="1" customFormat="1" ht="11.1" customHeight="1" x14ac:dyDescent="0.15">
      <c r="C316" s="53">
        <v>45992</v>
      </c>
      <c r="D316" s="54">
        <v>55274</v>
      </c>
      <c r="E316" s="13">
        <v>305</v>
      </c>
      <c r="F316" s="55">
        <v>9282</v>
      </c>
      <c r="G316" s="111"/>
      <c r="H316" s="111"/>
      <c r="I316" s="93">
        <v>3097512.31</v>
      </c>
      <c r="J316" s="93"/>
      <c r="K316" s="13">
        <v>1863265.83400671</v>
      </c>
      <c r="L316" s="13">
        <v>869250.25052024098</v>
      </c>
      <c r="M316" s="13">
        <v>243893.960377273</v>
      </c>
    </row>
    <row r="317" spans="3:13" s="1" customFormat="1" ht="11.1" customHeight="1" x14ac:dyDescent="0.15">
      <c r="C317" s="53">
        <v>45992</v>
      </c>
      <c r="D317" s="54">
        <v>55305</v>
      </c>
      <c r="E317" s="13">
        <v>306</v>
      </c>
      <c r="F317" s="55">
        <v>9313</v>
      </c>
      <c r="G317" s="111"/>
      <c r="H317" s="111"/>
      <c r="I317" s="93">
        <v>2936884.94</v>
      </c>
      <c r="J317" s="93"/>
      <c r="K317" s="13">
        <v>1763646.29699345</v>
      </c>
      <c r="L317" s="13">
        <v>820683.28413481999</v>
      </c>
      <c r="M317" s="13">
        <v>229291.74983773899</v>
      </c>
    </row>
    <row r="318" spans="3:13" s="1" customFormat="1" ht="11.1" customHeight="1" x14ac:dyDescent="0.15">
      <c r="C318" s="53">
        <v>45992</v>
      </c>
      <c r="D318" s="54">
        <v>55335</v>
      </c>
      <c r="E318" s="13">
        <v>307</v>
      </c>
      <c r="F318" s="55">
        <v>9343</v>
      </c>
      <c r="G318" s="111"/>
      <c r="H318" s="111"/>
      <c r="I318" s="93">
        <v>2775848.29</v>
      </c>
      <c r="J318" s="93"/>
      <c r="K318" s="13">
        <v>1664205.0887877599</v>
      </c>
      <c r="L318" s="13">
        <v>772503.95188671094</v>
      </c>
      <c r="M318" s="13">
        <v>214946.131948269</v>
      </c>
    </row>
    <row r="319" spans="3:13" s="1" customFormat="1" ht="11.1" customHeight="1" x14ac:dyDescent="0.15">
      <c r="C319" s="53">
        <v>45992</v>
      </c>
      <c r="D319" s="54">
        <v>55366</v>
      </c>
      <c r="E319" s="13">
        <v>308</v>
      </c>
      <c r="F319" s="55">
        <v>9374</v>
      </c>
      <c r="G319" s="111"/>
      <c r="H319" s="111"/>
      <c r="I319" s="93">
        <v>2614480.7400000002</v>
      </c>
      <c r="J319" s="93"/>
      <c r="K319" s="13">
        <v>1564801.82839207</v>
      </c>
      <c r="L319" s="13">
        <v>724514.86756923201</v>
      </c>
      <c r="M319" s="13">
        <v>200739.50361093401</v>
      </c>
    </row>
    <row r="320" spans="3:13" s="1" customFormat="1" ht="11.1" customHeight="1" x14ac:dyDescent="0.15">
      <c r="C320" s="53">
        <v>45992</v>
      </c>
      <c r="D320" s="54">
        <v>55397</v>
      </c>
      <c r="E320" s="13">
        <v>309</v>
      </c>
      <c r="F320" s="55">
        <v>9405</v>
      </c>
      <c r="G320" s="111"/>
      <c r="H320" s="111"/>
      <c r="I320" s="93">
        <v>2453528.77</v>
      </c>
      <c r="J320" s="93"/>
      <c r="K320" s="13">
        <v>1465979.2795491</v>
      </c>
      <c r="L320" s="13">
        <v>677033.06897256104</v>
      </c>
      <c r="M320" s="13">
        <v>186789.32185733801</v>
      </c>
    </row>
    <row r="321" spans="3:13" s="1" customFormat="1" ht="11.1" customHeight="1" x14ac:dyDescent="0.15">
      <c r="C321" s="53">
        <v>45992</v>
      </c>
      <c r="D321" s="54">
        <v>55427</v>
      </c>
      <c r="E321" s="13">
        <v>310</v>
      </c>
      <c r="F321" s="55">
        <v>9435</v>
      </c>
      <c r="G321" s="111"/>
      <c r="H321" s="111"/>
      <c r="I321" s="93">
        <v>2293752.88</v>
      </c>
      <c r="J321" s="93"/>
      <c r="K321" s="13">
        <v>1368263.8860158899</v>
      </c>
      <c r="L321" s="13">
        <v>630349.89025853598</v>
      </c>
      <c r="M321" s="13">
        <v>173196.825863412</v>
      </c>
    </row>
    <row r="322" spans="3:13" s="1" customFormat="1" ht="11.1" customHeight="1" x14ac:dyDescent="0.15">
      <c r="C322" s="53">
        <v>45992</v>
      </c>
      <c r="D322" s="54">
        <v>55458</v>
      </c>
      <c r="E322" s="13">
        <v>311</v>
      </c>
      <c r="F322" s="55">
        <v>9466</v>
      </c>
      <c r="G322" s="111"/>
      <c r="H322" s="111"/>
      <c r="I322" s="93">
        <v>2137631.39</v>
      </c>
      <c r="J322" s="93"/>
      <c r="K322" s="13">
        <v>1272971.9519597499</v>
      </c>
      <c r="L322" s="13">
        <v>584958.08079928195</v>
      </c>
      <c r="M322" s="13">
        <v>160044.07892455501</v>
      </c>
    </row>
    <row r="323" spans="3:13" s="1" customFormat="1" ht="11.1" customHeight="1" x14ac:dyDescent="0.15">
      <c r="C323" s="53">
        <v>45992</v>
      </c>
      <c r="D323" s="54">
        <v>55488</v>
      </c>
      <c r="E323" s="13">
        <v>312</v>
      </c>
      <c r="F323" s="55">
        <v>9496</v>
      </c>
      <c r="G323" s="111"/>
      <c r="H323" s="111"/>
      <c r="I323" s="93">
        <v>1981358.23</v>
      </c>
      <c r="J323" s="93"/>
      <c r="K323" s="13">
        <v>1177973.66135124</v>
      </c>
      <c r="L323" s="13">
        <v>539972.02137443901</v>
      </c>
      <c r="M323" s="13">
        <v>147130.32946206399</v>
      </c>
    </row>
    <row r="324" spans="3:13" s="1" customFormat="1" ht="11.1" customHeight="1" x14ac:dyDescent="0.15">
      <c r="C324" s="53">
        <v>45992</v>
      </c>
      <c r="D324" s="54">
        <v>55519</v>
      </c>
      <c r="E324" s="13">
        <v>313</v>
      </c>
      <c r="F324" s="55">
        <v>9527</v>
      </c>
      <c r="G324" s="111"/>
      <c r="H324" s="111"/>
      <c r="I324" s="93">
        <v>1826343.23</v>
      </c>
      <c r="J324" s="93"/>
      <c r="K324" s="13">
        <v>1083971.2285046401</v>
      </c>
      <c r="L324" s="13">
        <v>495618.518661201</v>
      </c>
      <c r="M324" s="13">
        <v>134473.000340103</v>
      </c>
    </row>
    <row r="325" spans="3:13" s="1" customFormat="1" ht="11.1" customHeight="1" x14ac:dyDescent="0.15">
      <c r="C325" s="53">
        <v>45992</v>
      </c>
      <c r="D325" s="54">
        <v>55550</v>
      </c>
      <c r="E325" s="13">
        <v>314</v>
      </c>
      <c r="F325" s="55">
        <v>9558</v>
      </c>
      <c r="G325" s="111"/>
      <c r="H325" s="111"/>
      <c r="I325" s="93">
        <v>1672265.27</v>
      </c>
      <c r="J325" s="93"/>
      <c r="K325" s="13">
        <v>990839.48588813003</v>
      </c>
      <c r="L325" s="13">
        <v>451884.21234182903</v>
      </c>
      <c r="M325" s="13">
        <v>122087.54410837599</v>
      </c>
    </row>
    <row r="326" spans="3:13" s="1" customFormat="1" ht="11.1" customHeight="1" x14ac:dyDescent="0.15">
      <c r="C326" s="53">
        <v>45992</v>
      </c>
      <c r="D326" s="54">
        <v>55579</v>
      </c>
      <c r="E326" s="13">
        <v>315</v>
      </c>
      <c r="F326" s="55">
        <v>9587</v>
      </c>
      <c r="G326" s="111"/>
      <c r="H326" s="111"/>
      <c r="I326" s="93">
        <v>1518993.97</v>
      </c>
      <c r="J326" s="93"/>
      <c r="K326" s="13">
        <v>898596.09405211895</v>
      </c>
      <c r="L326" s="13">
        <v>408840.42530995503</v>
      </c>
      <c r="M326" s="13">
        <v>110020.488241186</v>
      </c>
    </row>
    <row r="327" spans="3:13" s="1" customFormat="1" ht="11.1" customHeight="1" x14ac:dyDescent="0.15">
      <c r="C327" s="53">
        <v>45992</v>
      </c>
      <c r="D327" s="54">
        <v>55610</v>
      </c>
      <c r="E327" s="13">
        <v>316</v>
      </c>
      <c r="F327" s="55">
        <v>9618</v>
      </c>
      <c r="G327" s="111"/>
      <c r="H327" s="111"/>
      <c r="I327" s="93">
        <v>1367212.25</v>
      </c>
      <c r="J327" s="93"/>
      <c r="K327" s="13">
        <v>807434.30420662102</v>
      </c>
      <c r="L327" s="13">
        <v>366429.63876102102</v>
      </c>
      <c r="M327" s="13">
        <v>98189.930020855594</v>
      </c>
    </row>
    <row r="328" spans="3:13" s="1" customFormat="1" ht="11.1" customHeight="1" x14ac:dyDescent="0.15">
      <c r="C328" s="53">
        <v>45992</v>
      </c>
      <c r="D328" s="54">
        <v>55640</v>
      </c>
      <c r="E328" s="13">
        <v>317</v>
      </c>
      <c r="F328" s="55">
        <v>9648</v>
      </c>
      <c r="G328" s="111"/>
      <c r="H328" s="111"/>
      <c r="I328" s="93">
        <v>1216391.75</v>
      </c>
      <c r="J328" s="93"/>
      <c r="K328" s="13">
        <v>717185.13932534202</v>
      </c>
      <c r="L328" s="13">
        <v>324671.709058879</v>
      </c>
      <c r="M328" s="13">
        <v>86643.6793885761</v>
      </c>
    </row>
    <row r="329" spans="3:13" s="1" customFormat="1" ht="11.1" customHeight="1" x14ac:dyDescent="0.15">
      <c r="C329" s="53">
        <v>45992</v>
      </c>
      <c r="D329" s="54">
        <v>55671</v>
      </c>
      <c r="E329" s="13">
        <v>318</v>
      </c>
      <c r="F329" s="55">
        <v>9679</v>
      </c>
      <c r="G329" s="111"/>
      <c r="H329" s="111"/>
      <c r="I329" s="93">
        <v>1069002.82</v>
      </c>
      <c r="J329" s="93"/>
      <c r="K329" s="13">
        <v>629215.54866306903</v>
      </c>
      <c r="L329" s="13">
        <v>284123.20433074702</v>
      </c>
      <c r="M329" s="13">
        <v>75501.531843373406</v>
      </c>
    </row>
    <row r="330" spans="3:13" s="1" customFormat="1" ht="11.1" customHeight="1" x14ac:dyDescent="0.15">
      <c r="C330" s="53">
        <v>45992</v>
      </c>
      <c r="D330" s="54">
        <v>55701</v>
      </c>
      <c r="E330" s="13">
        <v>319</v>
      </c>
      <c r="F330" s="55">
        <v>9709</v>
      </c>
      <c r="G330" s="111"/>
      <c r="H330" s="111"/>
      <c r="I330" s="93">
        <v>934161.85</v>
      </c>
      <c r="J330" s="93"/>
      <c r="K330" s="13">
        <v>548945.56763096806</v>
      </c>
      <c r="L330" s="13">
        <v>247267.08445407901</v>
      </c>
      <c r="M330" s="13">
        <v>65438.2159521496</v>
      </c>
    </row>
    <row r="331" spans="3:13" s="1" customFormat="1" ht="11.1" customHeight="1" x14ac:dyDescent="0.15">
      <c r="C331" s="53">
        <v>45992</v>
      </c>
      <c r="D331" s="54">
        <v>55732</v>
      </c>
      <c r="E331" s="13">
        <v>320</v>
      </c>
      <c r="F331" s="55">
        <v>9740</v>
      </c>
      <c r="G331" s="111"/>
      <c r="H331" s="111"/>
      <c r="I331" s="93">
        <v>807501.11</v>
      </c>
      <c r="J331" s="93"/>
      <c r="K331" s="13">
        <v>473710.55606824998</v>
      </c>
      <c r="L331" s="13">
        <v>212835.55522895299</v>
      </c>
      <c r="M331" s="13">
        <v>56087.481958058699</v>
      </c>
    </row>
    <row r="332" spans="3:13" s="1" customFormat="1" ht="11.1" customHeight="1" x14ac:dyDescent="0.15">
      <c r="C332" s="53">
        <v>45992</v>
      </c>
      <c r="D332" s="54">
        <v>55763</v>
      </c>
      <c r="E332" s="13">
        <v>321</v>
      </c>
      <c r="F332" s="55">
        <v>9771</v>
      </c>
      <c r="G332" s="111"/>
      <c r="H332" s="111"/>
      <c r="I332" s="93">
        <v>696571.55</v>
      </c>
      <c r="J332" s="93"/>
      <c r="K332" s="13">
        <v>407942.02395914402</v>
      </c>
      <c r="L332" s="13">
        <v>182819.980086914</v>
      </c>
      <c r="M332" s="13">
        <v>47973.570097082003</v>
      </c>
    </row>
    <row r="333" spans="3:13" s="1" customFormat="1" ht="11.1" customHeight="1" x14ac:dyDescent="0.15">
      <c r="C333" s="53">
        <v>45992</v>
      </c>
      <c r="D333" s="54">
        <v>55793</v>
      </c>
      <c r="E333" s="13">
        <v>322</v>
      </c>
      <c r="F333" s="55">
        <v>9801</v>
      </c>
      <c r="G333" s="111"/>
      <c r="H333" s="111"/>
      <c r="I333" s="93">
        <v>619801.71</v>
      </c>
      <c r="J333" s="93"/>
      <c r="K333" s="13">
        <v>362386.528025156</v>
      </c>
      <c r="L333" s="13">
        <v>162004.479233441</v>
      </c>
      <c r="M333" s="13">
        <v>42337.137153626398</v>
      </c>
    </row>
    <row r="334" spans="3:13" s="1" customFormat="1" ht="11.1" customHeight="1" x14ac:dyDescent="0.15">
      <c r="C334" s="53">
        <v>45992</v>
      </c>
      <c r="D334" s="54">
        <v>55824</v>
      </c>
      <c r="E334" s="13">
        <v>323</v>
      </c>
      <c r="F334" s="55">
        <v>9832</v>
      </c>
      <c r="G334" s="111"/>
      <c r="H334" s="111"/>
      <c r="I334" s="93">
        <v>562698.01</v>
      </c>
      <c r="J334" s="93"/>
      <c r="K334" s="13">
        <v>328441.05033906299</v>
      </c>
      <c r="L334" s="13">
        <v>146455.775745133</v>
      </c>
      <c r="M334" s="13">
        <v>38111.6356779485</v>
      </c>
    </row>
    <row r="335" spans="3:13" s="1" customFormat="1" ht="11.1" customHeight="1" x14ac:dyDescent="0.15">
      <c r="C335" s="53">
        <v>45992</v>
      </c>
      <c r="D335" s="54">
        <v>55854</v>
      </c>
      <c r="E335" s="13">
        <v>324</v>
      </c>
      <c r="F335" s="55">
        <v>9862</v>
      </c>
      <c r="G335" s="111"/>
      <c r="H335" s="111"/>
      <c r="I335" s="93">
        <v>518156.75</v>
      </c>
      <c r="J335" s="93"/>
      <c r="K335" s="13">
        <v>301946.342605796</v>
      </c>
      <c r="L335" s="13">
        <v>134310.08130663901</v>
      </c>
      <c r="M335" s="13">
        <v>34807.736304946397</v>
      </c>
    </row>
    <row r="336" spans="3:13" s="1" customFormat="1" ht="11.1" customHeight="1" x14ac:dyDescent="0.15">
      <c r="C336" s="53">
        <v>45992</v>
      </c>
      <c r="D336" s="54">
        <v>55885</v>
      </c>
      <c r="E336" s="13">
        <v>325</v>
      </c>
      <c r="F336" s="55">
        <v>9893</v>
      </c>
      <c r="G336" s="111"/>
      <c r="H336" s="111"/>
      <c r="I336" s="93">
        <v>483794.43</v>
      </c>
      <c r="J336" s="93"/>
      <c r="K336" s="13">
        <v>281444.169725443</v>
      </c>
      <c r="L336" s="13">
        <v>124872.034570442</v>
      </c>
      <c r="M336" s="13">
        <v>32224.706875746098</v>
      </c>
    </row>
    <row r="337" spans="3:13" s="1" customFormat="1" ht="11.1" customHeight="1" x14ac:dyDescent="0.15">
      <c r="C337" s="53">
        <v>45992</v>
      </c>
      <c r="D337" s="54">
        <v>55916</v>
      </c>
      <c r="E337" s="13">
        <v>326</v>
      </c>
      <c r="F337" s="55">
        <v>9924</v>
      </c>
      <c r="G337" s="111"/>
      <c r="H337" s="111"/>
      <c r="I337" s="93">
        <v>452223.94</v>
      </c>
      <c r="J337" s="93"/>
      <c r="K337" s="13">
        <v>262632.04841471999</v>
      </c>
      <c r="L337" s="13">
        <v>116229.065301729</v>
      </c>
      <c r="M337" s="13">
        <v>29867.2441837197</v>
      </c>
    </row>
    <row r="338" spans="3:13" s="1" customFormat="1" ht="11.1" customHeight="1" x14ac:dyDescent="0.15">
      <c r="C338" s="53">
        <v>45992</v>
      </c>
      <c r="D338" s="54">
        <v>55944</v>
      </c>
      <c r="E338" s="13">
        <v>327</v>
      </c>
      <c r="F338" s="55">
        <v>9952</v>
      </c>
      <c r="G338" s="111"/>
      <c r="H338" s="111"/>
      <c r="I338" s="93">
        <v>422889.85</v>
      </c>
      <c r="J338" s="93"/>
      <c r="K338" s="13">
        <v>245219.81253696501</v>
      </c>
      <c r="L338" s="13">
        <v>108273.879128873</v>
      </c>
      <c r="M338" s="13">
        <v>27716.546445267901</v>
      </c>
    </row>
    <row r="339" spans="3:13" s="1" customFormat="1" ht="11.1" customHeight="1" x14ac:dyDescent="0.15">
      <c r="C339" s="53">
        <v>45992</v>
      </c>
      <c r="D339" s="54">
        <v>55975</v>
      </c>
      <c r="E339" s="13">
        <v>328</v>
      </c>
      <c r="F339" s="55">
        <v>9983</v>
      </c>
      <c r="G339" s="111"/>
      <c r="H339" s="111"/>
      <c r="I339" s="93">
        <v>393474.05</v>
      </c>
      <c r="J339" s="93"/>
      <c r="K339" s="13">
        <v>227775.58414726</v>
      </c>
      <c r="L339" s="13">
        <v>100315.814203352</v>
      </c>
      <c r="M339" s="13">
        <v>25570.630728792399</v>
      </c>
    </row>
    <row r="340" spans="3:13" s="1" customFormat="1" ht="11.1" customHeight="1" x14ac:dyDescent="0.15">
      <c r="C340" s="53">
        <v>45992</v>
      </c>
      <c r="D340" s="54">
        <v>56005</v>
      </c>
      <c r="E340" s="13">
        <v>329</v>
      </c>
      <c r="F340" s="55">
        <v>10013</v>
      </c>
      <c r="G340" s="111"/>
      <c r="H340" s="111"/>
      <c r="I340" s="93">
        <v>363976.38</v>
      </c>
      <c r="J340" s="93"/>
      <c r="K340" s="13">
        <v>210354.02930603799</v>
      </c>
      <c r="L340" s="13">
        <v>92415.078321991896</v>
      </c>
      <c r="M340" s="13">
        <v>23460.159339780501</v>
      </c>
    </row>
    <row r="341" spans="3:13" s="1" customFormat="1" ht="11.1" customHeight="1" x14ac:dyDescent="0.15">
      <c r="C341" s="53">
        <v>45992</v>
      </c>
      <c r="D341" s="54">
        <v>56036</v>
      </c>
      <c r="E341" s="13">
        <v>330</v>
      </c>
      <c r="F341" s="55">
        <v>10044</v>
      </c>
      <c r="G341" s="111"/>
      <c r="H341" s="111"/>
      <c r="I341" s="93">
        <v>335696.26</v>
      </c>
      <c r="J341" s="93"/>
      <c r="K341" s="13">
        <v>193680.954091052</v>
      </c>
      <c r="L341" s="13">
        <v>84873.675379071006</v>
      </c>
      <c r="M341" s="13">
        <v>21454.468026293802</v>
      </c>
    </row>
    <row r="342" spans="3:13" s="1" customFormat="1" ht="11.1" customHeight="1" x14ac:dyDescent="0.15">
      <c r="C342" s="53">
        <v>45992</v>
      </c>
      <c r="D342" s="54">
        <v>56066</v>
      </c>
      <c r="E342" s="13">
        <v>331</v>
      </c>
      <c r="F342" s="55">
        <v>10074</v>
      </c>
      <c r="G342" s="111"/>
      <c r="H342" s="111"/>
      <c r="I342" s="93">
        <v>308116.52</v>
      </c>
      <c r="J342" s="93"/>
      <c r="K342" s="13">
        <v>177476.95036508699</v>
      </c>
      <c r="L342" s="13">
        <v>77581.436780508098</v>
      </c>
      <c r="M342" s="13">
        <v>19530.737496864102</v>
      </c>
    </row>
    <row r="343" spans="3:13" s="1" customFormat="1" ht="11.1" customHeight="1" x14ac:dyDescent="0.15">
      <c r="C343" s="53">
        <v>45992</v>
      </c>
      <c r="D343" s="54">
        <v>56097</v>
      </c>
      <c r="E343" s="13">
        <v>332</v>
      </c>
      <c r="F343" s="55">
        <v>10105</v>
      </c>
      <c r="G343" s="111"/>
      <c r="H343" s="111"/>
      <c r="I343" s="93">
        <v>282991.40000000002</v>
      </c>
      <c r="J343" s="93"/>
      <c r="K343" s="13">
        <v>162728.26353658599</v>
      </c>
      <c r="L343" s="13">
        <v>70953.356325087603</v>
      </c>
      <c r="M343" s="13">
        <v>17786.495548302501</v>
      </c>
    </row>
    <row r="344" spans="3:13" s="1" customFormat="1" ht="11.1" customHeight="1" x14ac:dyDescent="0.15">
      <c r="C344" s="53">
        <v>45992</v>
      </c>
      <c r="D344" s="54">
        <v>56128</v>
      </c>
      <c r="E344" s="13">
        <v>333</v>
      </c>
      <c r="F344" s="55">
        <v>10136</v>
      </c>
      <c r="G344" s="111"/>
      <c r="H344" s="111"/>
      <c r="I344" s="93">
        <v>258679.19</v>
      </c>
      <c r="J344" s="93"/>
      <c r="K344" s="13">
        <v>148495.749899685</v>
      </c>
      <c r="L344" s="13">
        <v>64582.978514296497</v>
      </c>
      <c r="M344" s="13">
        <v>16121.0057987042</v>
      </c>
    </row>
    <row r="345" spans="3:13" s="1" customFormat="1" ht="11.1" customHeight="1" x14ac:dyDescent="0.15">
      <c r="C345" s="53">
        <v>45992</v>
      </c>
      <c r="D345" s="54">
        <v>56158</v>
      </c>
      <c r="E345" s="13">
        <v>334</v>
      </c>
      <c r="F345" s="55">
        <v>10166</v>
      </c>
      <c r="G345" s="111"/>
      <c r="H345" s="111"/>
      <c r="I345" s="93">
        <v>235994.61</v>
      </c>
      <c r="J345" s="93"/>
      <c r="K345" s="13">
        <v>135251.215219098</v>
      </c>
      <c r="L345" s="13">
        <v>58677.9577071038</v>
      </c>
      <c r="M345" s="13">
        <v>14586.971585105301</v>
      </c>
    </row>
    <row r="346" spans="3:13" s="1" customFormat="1" ht="11.1" customHeight="1" x14ac:dyDescent="0.15">
      <c r="C346" s="53">
        <v>45992</v>
      </c>
      <c r="D346" s="54">
        <v>56189</v>
      </c>
      <c r="E346" s="13">
        <v>335</v>
      </c>
      <c r="F346" s="55">
        <v>10197</v>
      </c>
      <c r="G346" s="111"/>
      <c r="H346" s="111"/>
      <c r="I346" s="93">
        <v>214220</v>
      </c>
      <c r="J346" s="93"/>
      <c r="K346" s="13">
        <v>122563.706425963</v>
      </c>
      <c r="L346" s="13">
        <v>53038.324081055704</v>
      </c>
      <c r="M346" s="13">
        <v>13129.1484667146</v>
      </c>
    </row>
    <row r="347" spans="3:13" s="1" customFormat="1" ht="11.1" customHeight="1" x14ac:dyDescent="0.15">
      <c r="C347" s="53">
        <v>45992</v>
      </c>
      <c r="D347" s="54">
        <v>56219</v>
      </c>
      <c r="E347" s="13">
        <v>336</v>
      </c>
      <c r="F347" s="55">
        <v>10227</v>
      </c>
      <c r="G347" s="111"/>
      <c r="H347" s="111"/>
      <c r="I347" s="93">
        <v>193305.18</v>
      </c>
      <c r="J347" s="93"/>
      <c r="K347" s="13">
        <v>110415.97793629899</v>
      </c>
      <c r="L347" s="13">
        <v>47663.902483604499</v>
      </c>
      <c r="M347" s="13">
        <v>11750.3944999826</v>
      </c>
    </row>
    <row r="348" spans="3:13" s="1" customFormat="1" ht="11.1" customHeight="1" x14ac:dyDescent="0.15">
      <c r="C348" s="53">
        <v>45992</v>
      </c>
      <c r="D348" s="54">
        <v>56250</v>
      </c>
      <c r="E348" s="13">
        <v>337</v>
      </c>
      <c r="F348" s="55">
        <v>10258</v>
      </c>
      <c r="G348" s="111"/>
      <c r="H348" s="111"/>
      <c r="I348" s="93">
        <v>172334.37</v>
      </c>
      <c r="J348" s="93"/>
      <c r="K348" s="13">
        <v>98270.487659577106</v>
      </c>
      <c r="L348" s="13">
        <v>42313.103291299201</v>
      </c>
      <c r="M348" s="13">
        <v>10387.100842255601</v>
      </c>
    </row>
    <row r="349" spans="3:13" s="1" customFormat="1" ht="11.1" customHeight="1" x14ac:dyDescent="0.15">
      <c r="C349" s="53">
        <v>45992</v>
      </c>
      <c r="D349" s="54">
        <v>56281</v>
      </c>
      <c r="E349" s="13">
        <v>338</v>
      </c>
      <c r="F349" s="55">
        <v>10289</v>
      </c>
      <c r="G349" s="111"/>
      <c r="H349" s="111"/>
      <c r="I349" s="93">
        <v>151307.37</v>
      </c>
      <c r="J349" s="93"/>
      <c r="K349" s="13">
        <v>86133.892089454996</v>
      </c>
      <c r="L349" s="13">
        <v>36993.032305205503</v>
      </c>
      <c r="M349" s="13">
        <v>9042.6562361917404</v>
      </c>
    </row>
    <row r="350" spans="3:13" s="1" customFormat="1" ht="11.1" customHeight="1" x14ac:dyDescent="0.15">
      <c r="C350" s="53">
        <v>45992</v>
      </c>
      <c r="D350" s="54">
        <v>56309</v>
      </c>
      <c r="E350" s="13">
        <v>339</v>
      </c>
      <c r="F350" s="55">
        <v>10317</v>
      </c>
      <c r="G350" s="111"/>
      <c r="H350" s="111"/>
      <c r="I350" s="93">
        <v>131096.32000000001</v>
      </c>
      <c r="J350" s="93"/>
      <c r="K350" s="13">
        <v>74514.126236918397</v>
      </c>
      <c r="L350" s="13">
        <v>31929.020021102599</v>
      </c>
      <c r="M350" s="13">
        <v>7774.9336190984604</v>
      </c>
    </row>
    <row r="351" spans="3:13" s="1" customFormat="1" ht="11.1" customHeight="1" x14ac:dyDescent="0.15">
      <c r="C351" s="53">
        <v>45992</v>
      </c>
      <c r="D351" s="54">
        <v>56340</v>
      </c>
      <c r="E351" s="13">
        <v>340</v>
      </c>
      <c r="F351" s="55">
        <v>10348</v>
      </c>
      <c r="G351" s="111"/>
      <c r="H351" s="111"/>
      <c r="I351" s="93">
        <v>110830.8</v>
      </c>
      <c r="J351" s="93"/>
      <c r="K351" s="13">
        <v>62888.5178657953</v>
      </c>
      <c r="L351" s="13">
        <v>26878.9579830271</v>
      </c>
      <c r="M351" s="13">
        <v>6517.4866247016698</v>
      </c>
    </row>
    <row r="352" spans="3:13" s="1" customFormat="1" ht="11.1" customHeight="1" x14ac:dyDescent="0.15">
      <c r="C352" s="53">
        <v>45992</v>
      </c>
      <c r="D352" s="54">
        <v>56370</v>
      </c>
      <c r="E352" s="13">
        <v>341</v>
      </c>
      <c r="F352" s="55">
        <v>10378</v>
      </c>
      <c r="G352" s="111"/>
      <c r="H352" s="111"/>
      <c r="I352" s="93">
        <v>93449.72</v>
      </c>
      <c r="J352" s="93"/>
      <c r="K352" s="13">
        <v>52938.9662274152</v>
      </c>
      <c r="L352" s="13">
        <v>22570.765697541901</v>
      </c>
      <c r="M352" s="13">
        <v>5450.4215880473603</v>
      </c>
    </row>
    <row r="353" spans="3:13" s="1" customFormat="1" ht="11.1" customHeight="1" x14ac:dyDescent="0.15">
      <c r="C353" s="53">
        <v>45992</v>
      </c>
      <c r="D353" s="54">
        <v>56401</v>
      </c>
      <c r="E353" s="13">
        <v>342</v>
      </c>
      <c r="F353" s="55">
        <v>10409</v>
      </c>
      <c r="G353" s="111"/>
      <c r="H353" s="111"/>
      <c r="I353" s="93">
        <v>79022.66</v>
      </c>
      <c r="J353" s="93"/>
      <c r="K353" s="13">
        <v>44690.156486237101</v>
      </c>
      <c r="L353" s="13">
        <v>19005.390807579999</v>
      </c>
      <c r="M353" s="13">
        <v>4570.0108127018602</v>
      </c>
    </row>
    <row r="354" spans="3:13" s="1" customFormat="1" ht="11.1" customHeight="1" x14ac:dyDescent="0.15">
      <c r="C354" s="53">
        <v>45992</v>
      </c>
      <c r="D354" s="54">
        <v>56431</v>
      </c>
      <c r="E354" s="13">
        <v>343</v>
      </c>
      <c r="F354" s="55">
        <v>10439</v>
      </c>
      <c r="G354" s="111"/>
      <c r="H354" s="111"/>
      <c r="I354" s="93">
        <v>65816.5</v>
      </c>
      <c r="J354" s="93"/>
      <c r="K354" s="13">
        <v>37160.502225728203</v>
      </c>
      <c r="L354" s="13">
        <v>15764.357358163201</v>
      </c>
      <c r="M354" s="13">
        <v>3775.1375305629699</v>
      </c>
    </row>
    <row r="355" spans="3:13" s="1" customFormat="1" ht="11.1" customHeight="1" x14ac:dyDescent="0.15">
      <c r="C355" s="53">
        <v>45992</v>
      </c>
      <c r="D355" s="54">
        <v>56462</v>
      </c>
      <c r="E355" s="13">
        <v>344</v>
      </c>
      <c r="F355" s="55">
        <v>10470</v>
      </c>
      <c r="G355" s="111"/>
      <c r="H355" s="111"/>
      <c r="I355" s="93">
        <v>52578.86</v>
      </c>
      <c r="J355" s="93"/>
      <c r="K355" s="13">
        <v>29636.0784645124</v>
      </c>
      <c r="L355" s="13">
        <v>12540.3461710053</v>
      </c>
      <c r="M355" s="13">
        <v>2990.3543303451102</v>
      </c>
    </row>
    <row r="356" spans="3:13" s="1" customFormat="1" ht="11.1" customHeight="1" x14ac:dyDescent="0.15">
      <c r="C356" s="53">
        <v>45992</v>
      </c>
      <c r="D356" s="54">
        <v>56493</v>
      </c>
      <c r="E356" s="13">
        <v>345</v>
      </c>
      <c r="F356" s="55">
        <v>10501</v>
      </c>
      <c r="G356" s="111"/>
      <c r="H356" s="111"/>
      <c r="I356" s="93">
        <v>40998.49</v>
      </c>
      <c r="J356" s="93"/>
      <c r="K356" s="13">
        <v>23069.607789068599</v>
      </c>
      <c r="L356" s="13">
        <v>9736.9534367971191</v>
      </c>
      <c r="M356" s="13">
        <v>2312.0266670779902</v>
      </c>
    </row>
    <row r="357" spans="3:13" s="1" customFormat="1" ht="11.1" customHeight="1" x14ac:dyDescent="0.15">
      <c r="C357" s="53">
        <v>45992</v>
      </c>
      <c r="D357" s="54">
        <v>56523</v>
      </c>
      <c r="E357" s="13">
        <v>346</v>
      </c>
      <c r="F357" s="55">
        <v>10531</v>
      </c>
      <c r="G357" s="111"/>
      <c r="H357" s="111"/>
      <c r="I357" s="93">
        <v>29804.19</v>
      </c>
      <c r="J357" s="93"/>
      <c r="K357" s="13">
        <v>16743.113955039698</v>
      </c>
      <c r="L357" s="13">
        <v>7049.3468947662705</v>
      </c>
      <c r="M357" s="13">
        <v>1666.9965912120599</v>
      </c>
    </row>
    <row r="358" spans="3:13" s="1" customFormat="1" ht="11.1" customHeight="1" x14ac:dyDescent="0.15">
      <c r="C358" s="53">
        <v>45992</v>
      </c>
      <c r="D358" s="54">
        <v>56554</v>
      </c>
      <c r="E358" s="13">
        <v>347</v>
      </c>
      <c r="F358" s="55">
        <v>10562</v>
      </c>
      <c r="G358" s="111"/>
      <c r="H358" s="111"/>
      <c r="I358" s="93">
        <v>23165.3</v>
      </c>
      <c r="J358" s="93"/>
      <c r="K358" s="13">
        <v>12991.509572958999</v>
      </c>
      <c r="L358" s="13">
        <v>5455.8994765485404</v>
      </c>
      <c r="M358" s="13">
        <v>1284.72095753897</v>
      </c>
    </row>
    <row r="359" spans="3:13" s="1" customFormat="1" ht="11.1" customHeight="1" x14ac:dyDescent="0.15">
      <c r="C359" s="53">
        <v>45992</v>
      </c>
      <c r="D359" s="54">
        <v>56584</v>
      </c>
      <c r="E359" s="13">
        <v>348</v>
      </c>
      <c r="F359" s="55">
        <v>10592</v>
      </c>
      <c r="G359" s="111"/>
      <c r="H359" s="111"/>
      <c r="I359" s="93">
        <v>18327.43</v>
      </c>
      <c r="J359" s="93"/>
      <c r="K359" s="13">
        <v>10261.475642702901</v>
      </c>
      <c r="L359" s="13">
        <v>4298.7909727656297</v>
      </c>
      <c r="M359" s="13">
        <v>1008.10289167424</v>
      </c>
    </row>
    <row r="360" spans="3:13" s="1" customFormat="1" ht="11.1" customHeight="1" x14ac:dyDescent="0.15">
      <c r="C360" s="53">
        <v>45992</v>
      </c>
      <c r="D360" s="54">
        <v>56615</v>
      </c>
      <c r="E360" s="13">
        <v>349</v>
      </c>
      <c r="F360" s="55">
        <v>10623</v>
      </c>
      <c r="G360" s="111"/>
      <c r="H360" s="111"/>
      <c r="I360" s="93">
        <v>13477.32</v>
      </c>
      <c r="J360" s="93"/>
      <c r="K360" s="13">
        <v>7533.1144977158901</v>
      </c>
      <c r="L360" s="13">
        <v>3147.7857928937901</v>
      </c>
      <c r="M360" s="13">
        <v>735.05582369992999</v>
      </c>
    </row>
    <row r="361" spans="3:13" s="1" customFormat="1" ht="11.1" customHeight="1" x14ac:dyDescent="0.15">
      <c r="C361" s="53">
        <v>45992</v>
      </c>
      <c r="D361" s="54">
        <v>56646</v>
      </c>
      <c r="E361" s="13">
        <v>350</v>
      </c>
      <c r="F361" s="55">
        <v>10654</v>
      </c>
      <c r="G361" s="111"/>
      <c r="H361" s="111"/>
      <c r="I361" s="93">
        <v>9717.66</v>
      </c>
      <c r="J361" s="93"/>
      <c r="K361" s="13">
        <v>5422.4493899655299</v>
      </c>
      <c r="L361" s="13">
        <v>2260.0612160332998</v>
      </c>
      <c r="M361" s="13">
        <v>525.52329761593796</v>
      </c>
    </row>
    <row r="362" spans="3:13" s="1" customFormat="1" ht="11.1" customHeight="1" x14ac:dyDescent="0.15">
      <c r="C362" s="53">
        <v>45992</v>
      </c>
      <c r="D362" s="54">
        <v>56674</v>
      </c>
      <c r="E362" s="13">
        <v>351</v>
      </c>
      <c r="F362" s="55">
        <v>10682</v>
      </c>
      <c r="G362" s="111"/>
      <c r="H362" s="111"/>
      <c r="I362" s="93">
        <v>5949</v>
      </c>
      <c r="J362" s="93"/>
      <c r="K362" s="13">
        <v>3314.4532614853201</v>
      </c>
      <c r="L362" s="13">
        <v>1378.28081408243</v>
      </c>
      <c r="M362" s="13">
        <v>319.259988293297</v>
      </c>
    </row>
    <row r="363" spans="3:13" s="1" customFormat="1" ht="11.1" customHeight="1" x14ac:dyDescent="0.15">
      <c r="C363" s="53">
        <v>45992</v>
      </c>
      <c r="D363" s="54">
        <v>56705</v>
      </c>
      <c r="E363" s="13">
        <v>352</v>
      </c>
      <c r="F363" s="55">
        <v>10713</v>
      </c>
      <c r="G363" s="111"/>
      <c r="H363" s="111"/>
      <c r="I363" s="93">
        <v>2171.0700000000002</v>
      </c>
      <c r="J363" s="93"/>
      <c r="K363" s="13">
        <v>0</v>
      </c>
      <c r="L363" s="13">
        <v>0</v>
      </c>
      <c r="M363" s="13">
        <v>0</v>
      </c>
    </row>
    <row r="364" spans="3:13" s="1" customFormat="1" ht="11.1" customHeight="1" x14ac:dyDescent="0.15">
      <c r="C364" s="53">
        <v>45992</v>
      </c>
      <c r="D364" s="54">
        <v>56735</v>
      </c>
      <c r="E364" s="13">
        <v>353</v>
      </c>
      <c r="F364" s="55">
        <v>10743</v>
      </c>
      <c r="G364" s="111"/>
      <c r="H364" s="111"/>
      <c r="I364" s="93">
        <v>0</v>
      </c>
      <c r="J364" s="93"/>
      <c r="K364" s="13">
        <v>0</v>
      </c>
      <c r="L364" s="13">
        <v>0</v>
      </c>
      <c r="M364" s="13">
        <v>0</v>
      </c>
    </row>
    <row r="365" spans="3:13" s="1" customFormat="1" ht="11.1" customHeight="1" x14ac:dyDescent="0.15">
      <c r="C365" s="53">
        <v>45992</v>
      </c>
      <c r="D365" s="54">
        <v>56766</v>
      </c>
      <c r="E365" s="13">
        <v>354</v>
      </c>
      <c r="F365" s="55">
        <v>10774</v>
      </c>
      <c r="G365" s="111"/>
      <c r="H365" s="111"/>
      <c r="I365" s="93"/>
      <c r="J365" s="93"/>
      <c r="K365" s="13">
        <v>0</v>
      </c>
      <c r="L365" s="13">
        <v>0</v>
      </c>
      <c r="M365" s="13">
        <v>0</v>
      </c>
    </row>
    <row r="366" spans="3:13" s="1" customFormat="1" ht="14.85" customHeight="1" x14ac:dyDescent="0.15">
      <c r="C366" s="56"/>
      <c r="D366" s="57"/>
      <c r="E366" s="58"/>
      <c r="F366" s="59"/>
      <c r="G366" s="113"/>
      <c r="H366" s="113"/>
      <c r="I366" s="116">
        <v>219959107275.37799</v>
      </c>
      <c r="J366" s="116"/>
      <c r="K366" s="60">
        <v>195299677093.332</v>
      </c>
      <c r="L366" s="60">
        <v>165949618519.47101</v>
      </c>
      <c r="M366" s="60">
        <v>131060807599.12</v>
      </c>
    </row>
  </sheetData>
  <mergeCells count="719">
    <mergeCell ref="I361:J361"/>
    <mergeCell ref="I362:J362"/>
    <mergeCell ref="I363:J363"/>
    <mergeCell ref="I364:J364"/>
    <mergeCell ref="I365:J365"/>
    <mergeCell ref="I366:J36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353:J353"/>
    <mergeCell ref="I354:J354"/>
    <mergeCell ref="I355:J355"/>
    <mergeCell ref="I356:J356"/>
    <mergeCell ref="I357:J357"/>
    <mergeCell ref="I358:J358"/>
    <mergeCell ref="I359:J359"/>
    <mergeCell ref="I36:J36"/>
    <mergeCell ref="I360:J360"/>
    <mergeCell ref="I55:J55"/>
    <mergeCell ref="I56:J56"/>
    <mergeCell ref="I57:J57"/>
    <mergeCell ref="I58:J58"/>
    <mergeCell ref="I59:J59"/>
    <mergeCell ref="I60:J60"/>
    <mergeCell ref="I61:J61"/>
    <mergeCell ref="I62:J62"/>
    <mergeCell ref="I63:J63"/>
    <mergeCell ref="I64:J64"/>
    <mergeCell ref="I65:J65"/>
    <mergeCell ref="I66:J66"/>
    <mergeCell ref="I67:J67"/>
    <mergeCell ref="I68:J68"/>
    <mergeCell ref="I69:J69"/>
    <mergeCell ref="I345:J345"/>
    <mergeCell ref="I346:J346"/>
    <mergeCell ref="I347:J347"/>
    <mergeCell ref="I348:J348"/>
    <mergeCell ref="I349:J349"/>
    <mergeCell ref="I35:J35"/>
    <mergeCell ref="I350:J350"/>
    <mergeCell ref="I351:J351"/>
    <mergeCell ref="I352:J352"/>
    <mergeCell ref="I70:J70"/>
    <mergeCell ref="I71:J71"/>
    <mergeCell ref="I72:J72"/>
    <mergeCell ref="I73:J73"/>
    <mergeCell ref="I74:J74"/>
    <mergeCell ref="I75:J75"/>
    <mergeCell ref="I76:J76"/>
    <mergeCell ref="I77:J77"/>
    <mergeCell ref="I78:J78"/>
    <mergeCell ref="I79:J79"/>
    <mergeCell ref="I80:J80"/>
    <mergeCell ref="I81:J81"/>
    <mergeCell ref="I82:J82"/>
    <mergeCell ref="I83:J83"/>
    <mergeCell ref="I84:J84"/>
    <mergeCell ref="I337:J337"/>
    <mergeCell ref="I338:J338"/>
    <mergeCell ref="I339:J339"/>
    <mergeCell ref="I34:J34"/>
    <mergeCell ref="I340:J340"/>
    <mergeCell ref="I341:J341"/>
    <mergeCell ref="I342:J342"/>
    <mergeCell ref="I343:J343"/>
    <mergeCell ref="I344:J344"/>
    <mergeCell ref="I85:J85"/>
    <mergeCell ref="I86:J86"/>
    <mergeCell ref="I87:J87"/>
    <mergeCell ref="I88:J88"/>
    <mergeCell ref="I89:J89"/>
    <mergeCell ref="I90:J90"/>
    <mergeCell ref="I91:J91"/>
    <mergeCell ref="I92:J92"/>
    <mergeCell ref="I93:J93"/>
    <mergeCell ref="I94:J94"/>
    <mergeCell ref="I95:J95"/>
    <mergeCell ref="I96:J96"/>
    <mergeCell ref="I97:J97"/>
    <mergeCell ref="I98:J98"/>
    <mergeCell ref="I99:J99"/>
    <mergeCell ref="I329:J329"/>
    <mergeCell ref="I33:J33"/>
    <mergeCell ref="I330:J330"/>
    <mergeCell ref="I331:J331"/>
    <mergeCell ref="I332:J332"/>
    <mergeCell ref="I333:J333"/>
    <mergeCell ref="I334:J334"/>
    <mergeCell ref="I335:J335"/>
    <mergeCell ref="I336:J336"/>
    <mergeCell ref="I320:J320"/>
    <mergeCell ref="I321:J321"/>
    <mergeCell ref="I322:J322"/>
    <mergeCell ref="I323:J323"/>
    <mergeCell ref="I324:J324"/>
    <mergeCell ref="I325:J325"/>
    <mergeCell ref="I326:J326"/>
    <mergeCell ref="I327:J327"/>
    <mergeCell ref="I328:J328"/>
    <mergeCell ref="I311:J311"/>
    <mergeCell ref="I312:J312"/>
    <mergeCell ref="I313:J313"/>
    <mergeCell ref="I314:J314"/>
    <mergeCell ref="I315:J315"/>
    <mergeCell ref="I316:J316"/>
    <mergeCell ref="I317:J317"/>
    <mergeCell ref="I318:J318"/>
    <mergeCell ref="I319:J319"/>
    <mergeCell ref="I303:J303"/>
    <mergeCell ref="I304:J304"/>
    <mergeCell ref="I305:J305"/>
    <mergeCell ref="I306:J306"/>
    <mergeCell ref="I307:J307"/>
    <mergeCell ref="I308:J308"/>
    <mergeCell ref="I309:J309"/>
    <mergeCell ref="I31:J31"/>
    <mergeCell ref="I310:J310"/>
    <mergeCell ref="I32:J32"/>
    <mergeCell ref="I295:J295"/>
    <mergeCell ref="I296:J296"/>
    <mergeCell ref="I297:J297"/>
    <mergeCell ref="I298:J298"/>
    <mergeCell ref="I299:J299"/>
    <mergeCell ref="I30:J30"/>
    <mergeCell ref="I300:J300"/>
    <mergeCell ref="I301:J301"/>
    <mergeCell ref="I302:J302"/>
    <mergeCell ref="I287:J287"/>
    <mergeCell ref="I288:J288"/>
    <mergeCell ref="I289:J289"/>
    <mergeCell ref="I29:J29"/>
    <mergeCell ref="I290:J290"/>
    <mergeCell ref="I291:J291"/>
    <mergeCell ref="I292:J292"/>
    <mergeCell ref="I293:J293"/>
    <mergeCell ref="I294:J294"/>
    <mergeCell ref="I279:J279"/>
    <mergeCell ref="I28:J28"/>
    <mergeCell ref="I280:J280"/>
    <mergeCell ref="I281:J281"/>
    <mergeCell ref="I282:J282"/>
    <mergeCell ref="I283:J283"/>
    <mergeCell ref="I284:J284"/>
    <mergeCell ref="I285:J285"/>
    <mergeCell ref="I286:J286"/>
    <mergeCell ref="I270:J270"/>
    <mergeCell ref="I271:J271"/>
    <mergeCell ref="I272:J272"/>
    <mergeCell ref="I273:J273"/>
    <mergeCell ref="I274:J274"/>
    <mergeCell ref="I275:J275"/>
    <mergeCell ref="I276:J276"/>
    <mergeCell ref="I277:J277"/>
    <mergeCell ref="I278:J278"/>
    <mergeCell ref="I261:J261"/>
    <mergeCell ref="I262:J262"/>
    <mergeCell ref="I263:J263"/>
    <mergeCell ref="I264:J264"/>
    <mergeCell ref="I265:J265"/>
    <mergeCell ref="I266:J266"/>
    <mergeCell ref="I267:J267"/>
    <mergeCell ref="I268:J268"/>
    <mergeCell ref="I269:J269"/>
    <mergeCell ref="I253:J253"/>
    <mergeCell ref="I254:J254"/>
    <mergeCell ref="I255:J255"/>
    <mergeCell ref="I256:J256"/>
    <mergeCell ref="I257:J257"/>
    <mergeCell ref="I258:J258"/>
    <mergeCell ref="I259:J259"/>
    <mergeCell ref="I26:J26"/>
    <mergeCell ref="I260:J260"/>
    <mergeCell ref="I27:J27"/>
    <mergeCell ref="I245:J245"/>
    <mergeCell ref="I246:J246"/>
    <mergeCell ref="I247:J247"/>
    <mergeCell ref="I248:J248"/>
    <mergeCell ref="I249:J249"/>
    <mergeCell ref="I25:J25"/>
    <mergeCell ref="I250:J250"/>
    <mergeCell ref="I251:J251"/>
    <mergeCell ref="I252:J252"/>
    <mergeCell ref="I237:J237"/>
    <mergeCell ref="I238:J238"/>
    <mergeCell ref="I239:J239"/>
    <mergeCell ref="I24:J24"/>
    <mergeCell ref="I240:J240"/>
    <mergeCell ref="I241:J241"/>
    <mergeCell ref="I242:J242"/>
    <mergeCell ref="I243:J243"/>
    <mergeCell ref="I244:J244"/>
    <mergeCell ref="I229:J229"/>
    <mergeCell ref="I23:J23"/>
    <mergeCell ref="I230:J230"/>
    <mergeCell ref="I231:J231"/>
    <mergeCell ref="I232:J232"/>
    <mergeCell ref="I233:J233"/>
    <mergeCell ref="I234:J234"/>
    <mergeCell ref="I235:J235"/>
    <mergeCell ref="I236:J236"/>
    <mergeCell ref="I220:J220"/>
    <mergeCell ref="I221:J221"/>
    <mergeCell ref="I222:J222"/>
    <mergeCell ref="I223:J223"/>
    <mergeCell ref="I224:J224"/>
    <mergeCell ref="I225:J225"/>
    <mergeCell ref="I226:J226"/>
    <mergeCell ref="I227:J227"/>
    <mergeCell ref="I228:J228"/>
    <mergeCell ref="I212:J212"/>
    <mergeCell ref="I213:J213"/>
    <mergeCell ref="I214:J214"/>
    <mergeCell ref="I215:J215"/>
    <mergeCell ref="I216:J216"/>
    <mergeCell ref="I217:J217"/>
    <mergeCell ref="I218:J218"/>
    <mergeCell ref="I219:J219"/>
    <mergeCell ref="I22:J22"/>
    <mergeCell ref="I204:J204"/>
    <mergeCell ref="I205:J205"/>
    <mergeCell ref="I206:J206"/>
    <mergeCell ref="I207:J207"/>
    <mergeCell ref="I208:J208"/>
    <mergeCell ref="I209:J209"/>
    <mergeCell ref="I21:J21"/>
    <mergeCell ref="I210:J210"/>
    <mergeCell ref="I211:J211"/>
    <mergeCell ref="I197:J197"/>
    <mergeCell ref="I198:J198"/>
    <mergeCell ref="I199:J199"/>
    <mergeCell ref="I2:N2"/>
    <mergeCell ref="I20:J20"/>
    <mergeCell ref="I200:J200"/>
    <mergeCell ref="I201:J201"/>
    <mergeCell ref="I202:J202"/>
    <mergeCell ref="I203:J203"/>
    <mergeCell ref="I189:J189"/>
    <mergeCell ref="I19:J19"/>
    <mergeCell ref="I190:J190"/>
    <mergeCell ref="I191:J191"/>
    <mergeCell ref="I192:J192"/>
    <mergeCell ref="I193:J193"/>
    <mergeCell ref="I194:J194"/>
    <mergeCell ref="I195:J195"/>
    <mergeCell ref="I196:J196"/>
    <mergeCell ref="I180:J180"/>
    <mergeCell ref="I181:J181"/>
    <mergeCell ref="I182:J182"/>
    <mergeCell ref="I183:J183"/>
    <mergeCell ref="I184:J184"/>
    <mergeCell ref="I185:J185"/>
    <mergeCell ref="I186:J186"/>
    <mergeCell ref="I187:J187"/>
    <mergeCell ref="I188:J188"/>
    <mergeCell ref="I171:J171"/>
    <mergeCell ref="I172:J172"/>
    <mergeCell ref="I173:J173"/>
    <mergeCell ref="I174:J174"/>
    <mergeCell ref="I175:J175"/>
    <mergeCell ref="I176:J176"/>
    <mergeCell ref="I177:J177"/>
    <mergeCell ref="I178:J178"/>
    <mergeCell ref="I179:J179"/>
    <mergeCell ref="I163:J163"/>
    <mergeCell ref="I164:J164"/>
    <mergeCell ref="I165:J165"/>
    <mergeCell ref="I166:J166"/>
    <mergeCell ref="I167:J167"/>
    <mergeCell ref="I168:J168"/>
    <mergeCell ref="I169:J169"/>
    <mergeCell ref="I17:J17"/>
    <mergeCell ref="I170:J170"/>
    <mergeCell ref="I18:J18"/>
    <mergeCell ref="I155:J155"/>
    <mergeCell ref="I156:J156"/>
    <mergeCell ref="I157:J157"/>
    <mergeCell ref="I158:J158"/>
    <mergeCell ref="I159:J159"/>
    <mergeCell ref="I16:J16"/>
    <mergeCell ref="I160:J160"/>
    <mergeCell ref="I161:J161"/>
    <mergeCell ref="I162:J162"/>
    <mergeCell ref="I147:J147"/>
    <mergeCell ref="I148:J148"/>
    <mergeCell ref="I149:J149"/>
    <mergeCell ref="I15:J15"/>
    <mergeCell ref="I150:J150"/>
    <mergeCell ref="I151:J151"/>
    <mergeCell ref="I152:J152"/>
    <mergeCell ref="I153:J153"/>
    <mergeCell ref="I154:J154"/>
    <mergeCell ref="I139:J139"/>
    <mergeCell ref="I14:J14"/>
    <mergeCell ref="I140:J140"/>
    <mergeCell ref="I141:J141"/>
    <mergeCell ref="I142:J142"/>
    <mergeCell ref="I143:J143"/>
    <mergeCell ref="I144:J144"/>
    <mergeCell ref="I145:J145"/>
    <mergeCell ref="I146:J146"/>
    <mergeCell ref="I130:J130"/>
    <mergeCell ref="I131:J131"/>
    <mergeCell ref="I132:J132"/>
    <mergeCell ref="I133:J133"/>
    <mergeCell ref="I134:J134"/>
    <mergeCell ref="I135:J135"/>
    <mergeCell ref="I136:J136"/>
    <mergeCell ref="I137:J137"/>
    <mergeCell ref="I138:J138"/>
    <mergeCell ref="I121:J121"/>
    <mergeCell ref="I122:J122"/>
    <mergeCell ref="I123:J123"/>
    <mergeCell ref="I124:J124"/>
    <mergeCell ref="I125:J125"/>
    <mergeCell ref="I126:J126"/>
    <mergeCell ref="I127:J127"/>
    <mergeCell ref="I128:J128"/>
    <mergeCell ref="I129:J129"/>
    <mergeCell ref="I113:J113"/>
    <mergeCell ref="I114:J114"/>
    <mergeCell ref="I115:J115"/>
    <mergeCell ref="I116:J116"/>
    <mergeCell ref="I117:J117"/>
    <mergeCell ref="I118:J118"/>
    <mergeCell ref="I119:J119"/>
    <mergeCell ref="I12:J12"/>
    <mergeCell ref="I120:J120"/>
    <mergeCell ref="I13:J13"/>
    <mergeCell ref="I105:J105"/>
    <mergeCell ref="I106:J106"/>
    <mergeCell ref="I107:J107"/>
    <mergeCell ref="I108:J108"/>
    <mergeCell ref="I109:J109"/>
    <mergeCell ref="I11:J11"/>
    <mergeCell ref="I110:J110"/>
    <mergeCell ref="I111:J111"/>
    <mergeCell ref="I112:J112"/>
    <mergeCell ref="G363:H363"/>
    <mergeCell ref="G364:H364"/>
    <mergeCell ref="G365:H365"/>
    <mergeCell ref="G366:H366"/>
    <mergeCell ref="G37:H37"/>
    <mergeCell ref="G38:H38"/>
    <mergeCell ref="G39:H39"/>
    <mergeCell ref="G40:H40"/>
    <mergeCell ref="G41:H41"/>
    <mergeCell ref="G42:H42"/>
    <mergeCell ref="G43:H43"/>
    <mergeCell ref="G44:H44"/>
    <mergeCell ref="G45:H45"/>
    <mergeCell ref="G46:H46"/>
    <mergeCell ref="G47:H47"/>
    <mergeCell ref="G48:H48"/>
    <mergeCell ref="G49:H49"/>
    <mergeCell ref="G50:H50"/>
    <mergeCell ref="G51:H51"/>
    <mergeCell ref="G52:H52"/>
    <mergeCell ref="G53:H53"/>
    <mergeCell ref="G54:H54"/>
    <mergeCell ref="G55:H55"/>
    <mergeCell ref="G56:H56"/>
    <mergeCell ref="G355:H355"/>
    <mergeCell ref="G356:H356"/>
    <mergeCell ref="G357:H357"/>
    <mergeCell ref="G358:H358"/>
    <mergeCell ref="G359:H359"/>
    <mergeCell ref="G36:H36"/>
    <mergeCell ref="G360:H360"/>
    <mergeCell ref="G361:H361"/>
    <mergeCell ref="G362:H362"/>
    <mergeCell ref="G57:H57"/>
    <mergeCell ref="G58:H58"/>
    <mergeCell ref="G59:H59"/>
    <mergeCell ref="G60:H60"/>
    <mergeCell ref="G61:H61"/>
    <mergeCell ref="G62:H62"/>
    <mergeCell ref="G63:H63"/>
    <mergeCell ref="G64:H64"/>
    <mergeCell ref="G65:H65"/>
    <mergeCell ref="G66:H66"/>
    <mergeCell ref="G67:H67"/>
    <mergeCell ref="G68:H68"/>
    <mergeCell ref="G69:H69"/>
    <mergeCell ref="G70:H70"/>
    <mergeCell ref="G71:H71"/>
    <mergeCell ref="G347:H347"/>
    <mergeCell ref="G348:H348"/>
    <mergeCell ref="G349:H349"/>
    <mergeCell ref="G35:H35"/>
    <mergeCell ref="G350:H350"/>
    <mergeCell ref="G351:H351"/>
    <mergeCell ref="G352:H352"/>
    <mergeCell ref="G353:H353"/>
    <mergeCell ref="G354:H354"/>
    <mergeCell ref="G72:H72"/>
    <mergeCell ref="G73:H73"/>
    <mergeCell ref="G74:H74"/>
    <mergeCell ref="G75:H75"/>
    <mergeCell ref="G76:H76"/>
    <mergeCell ref="G77:H77"/>
    <mergeCell ref="G78:H78"/>
    <mergeCell ref="G79:H79"/>
    <mergeCell ref="G80:H80"/>
    <mergeCell ref="G81:H81"/>
    <mergeCell ref="G82:H82"/>
    <mergeCell ref="G83:H83"/>
    <mergeCell ref="G84:H84"/>
    <mergeCell ref="G85:H85"/>
    <mergeCell ref="G86:H86"/>
    <mergeCell ref="G339:H339"/>
    <mergeCell ref="G34:H34"/>
    <mergeCell ref="G340:H340"/>
    <mergeCell ref="G341:H341"/>
    <mergeCell ref="G342:H342"/>
    <mergeCell ref="G343:H343"/>
    <mergeCell ref="G344:H344"/>
    <mergeCell ref="G345:H345"/>
    <mergeCell ref="G346:H346"/>
    <mergeCell ref="G87:H87"/>
    <mergeCell ref="G88:H88"/>
    <mergeCell ref="G89:H89"/>
    <mergeCell ref="G90:H90"/>
    <mergeCell ref="G91:H91"/>
    <mergeCell ref="G92:H92"/>
    <mergeCell ref="G93:H93"/>
    <mergeCell ref="G94:H94"/>
    <mergeCell ref="G95:H95"/>
    <mergeCell ref="G96:H96"/>
    <mergeCell ref="G97:H97"/>
    <mergeCell ref="G98:H98"/>
    <mergeCell ref="G99:H99"/>
    <mergeCell ref="G330:H330"/>
    <mergeCell ref="G331:H331"/>
    <mergeCell ref="G332:H332"/>
    <mergeCell ref="G333:H333"/>
    <mergeCell ref="G334:H334"/>
    <mergeCell ref="G335:H335"/>
    <mergeCell ref="G336:H336"/>
    <mergeCell ref="G337:H337"/>
    <mergeCell ref="G338:H338"/>
    <mergeCell ref="G321:H321"/>
    <mergeCell ref="G322:H322"/>
    <mergeCell ref="G323:H323"/>
    <mergeCell ref="G324:H324"/>
    <mergeCell ref="G325:H325"/>
    <mergeCell ref="G326:H326"/>
    <mergeCell ref="G327:H327"/>
    <mergeCell ref="G328:H328"/>
    <mergeCell ref="G329:H329"/>
    <mergeCell ref="G313:H313"/>
    <mergeCell ref="G314:H314"/>
    <mergeCell ref="G315:H315"/>
    <mergeCell ref="G316:H316"/>
    <mergeCell ref="G317:H317"/>
    <mergeCell ref="G318:H318"/>
    <mergeCell ref="G319:H319"/>
    <mergeCell ref="G32:H32"/>
    <mergeCell ref="G320:H320"/>
    <mergeCell ref="G33:H33"/>
    <mergeCell ref="G305:H305"/>
    <mergeCell ref="G306:H306"/>
    <mergeCell ref="G307:H307"/>
    <mergeCell ref="G308:H308"/>
    <mergeCell ref="G309:H309"/>
    <mergeCell ref="G31:H31"/>
    <mergeCell ref="G310:H310"/>
    <mergeCell ref="G311:H311"/>
    <mergeCell ref="G312:H312"/>
    <mergeCell ref="G297:H297"/>
    <mergeCell ref="G298:H298"/>
    <mergeCell ref="G299:H299"/>
    <mergeCell ref="G30:H30"/>
    <mergeCell ref="G300:H300"/>
    <mergeCell ref="G301:H301"/>
    <mergeCell ref="G302:H302"/>
    <mergeCell ref="G303:H303"/>
    <mergeCell ref="G304:H304"/>
    <mergeCell ref="G289:H289"/>
    <mergeCell ref="G29:H29"/>
    <mergeCell ref="G290:H290"/>
    <mergeCell ref="G291:H291"/>
    <mergeCell ref="G292:H292"/>
    <mergeCell ref="G293:H293"/>
    <mergeCell ref="G294:H294"/>
    <mergeCell ref="G295:H295"/>
    <mergeCell ref="G296:H296"/>
    <mergeCell ref="G280:H280"/>
    <mergeCell ref="G281:H281"/>
    <mergeCell ref="G282:H282"/>
    <mergeCell ref="G283:H283"/>
    <mergeCell ref="G284:H284"/>
    <mergeCell ref="G285:H285"/>
    <mergeCell ref="G286:H286"/>
    <mergeCell ref="G287:H287"/>
    <mergeCell ref="G288:H288"/>
    <mergeCell ref="G271:H271"/>
    <mergeCell ref="G272:H272"/>
    <mergeCell ref="G273:H273"/>
    <mergeCell ref="G274:H274"/>
    <mergeCell ref="G275:H275"/>
    <mergeCell ref="G276:H276"/>
    <mergeCell ref="G277:H277"/>
    <mergeCell ref="G278:H278"/>
    <mergeCell ref="G279:H279"/>
    <mergeCell ref="G263:H263"/>
    <mergeCell ref="G264:H264"/>
    <mergeCell ref="G265:H265"/>
    <mergeCell ref="G266:H266"/>
    <mergeCell ref="G267:H267"/>
    <mergeCell ref="G268:H268"/>
    <mergeCell ref="G269:H269"/>
    <mergeCell ref="G27:H27"/>
    <mergeCell ref="G270:H270"/>
    <mergeCell ref="G28:H28"/>
    <mergeCell ref="G255:H255"/>
    <mergeCell ref="G256:H256"/>
    <mergeCell ref="G257:H257"/>
    <mergeCell ref="G258:H258"/>
    <mergeCell ref="G259:H259"/>
    <mergeCell ref="G26:H26"/>
    <mergeCell ref="G260:H260"/>
    <mergeCell ref="G261:H261"/>
    <mergeCell ref="G262:H262"/>
    <mergeCell ref="G247:H247"/>
    <mergeCell ref="G248:H248"/>
    <mergeCell ref="G249:H249"/>
    <mergeCell ref="G25:H25"/>
    <mergeCell ref="G250:H250"/>
    <mergeCell ref="G251:H251"/>
    <mergeCell ref="G252:H252"/>
    <mergeCell ref="G253:H253"/>
    <mergeCell ref="G254:H254"/>
    <mergeCell ref="G239:H239"/>
    <mergeCell ref="G24:H24"/>
    <mergeCell ref="G240:H240"/>
    <mergeCell ref="G241:H241"/>
    <mergeCell ref="G242:H242"/>
    <mergeCell ref="G243:H243"/>
    <mergeCell ref="G244:H244"/>
    <mergeCell ref="G245:H245"/>
    <mergeCell ref="G246:H246"/>
    <mergeCell ref="G230:H230"/>
    <mergeCell ref="G231:H231"/>
    <mergeCell ref="G232:H232"/>
    <mergeCell ref="G233:H233"/>
    <mergeCell ref="G234:H234"/>
    <mergeCell ref="G235:H235"/>
    <mergeCell ref="G236:H236"/>
    <mergeCell ref="G237:H237"/>
    <mergeCell ref="G238:H238"/>
    <mergeCell ref="G221:H221"/>
    <mergeCell ref="G222:H222"/>
    <mergeCell ref="G223:H223"/>
    <mergeCell ref="G224:H224"/>
    <mergeCell ref="G225:H225"/>
    <mergeCell ref="G226:H226"/>
    <mergeCell ref="G227:H227"/>
    <mergeCell ref="G228:H228"/>
    <mergeCell ref="G229:H229"/>
    <mergeCell ref="G213:H213"/>
    <mergeCell ref="G214:H214"/>
    <mergeCell ref="G215:H215"/>
    <mergeCell ref="G216:H216"/>
    <mergeCell ref="G217:H217"/>
    <mergeCell ref="G218:H218"/>
    <mergeCell ref="G219:H219"/>
    <mergeCell ref="G22:H22"/>
    <mergeCell ref="G220:H220"/>
    <mergeCell ref="G23:H23"/>
    <mergeCell ref="G205:H205"/>
    <mergeCell ref="G206:H206"/>
    <mergeCell ref="G207:H207"/>
    <mergeCell ref="G208:H208"/>
    <mergeCell ref="G209:H209"/>
    <mergeCell ref="G21:H21"/>
    <mergeCell ref="G210:H210"/>
    <mergeCell ref="G211:H211"/>
    <mergeCell ref="G212:H212"/>
    <mergeCell ref="G197:H197"/>
    <mergeCell ref="G198:H198"/>
    <mergeCell ref="G199:H199"/>
    <mergeCell ref="G20:H20"/>
    <mergeCell ref="G200:H200"/>
    <mergeCell ref="G201:H201"/>
    <mergeCell ref="G202:H202"/>
    <mergeCell ref="G203:H203"/>
    <mergeCell ref="G204:H204"/>
    <mergeCell ref="G189:H189"/>
    <mergeCell ref="G19:H19"/>
    <mergeCell ref="G190:H190"/>
    <mergeCell ref="G191:H191"/>
    <mergeCell ref="G192:H192"/>
    <mergeCell ref="G193:H193"/>
    <mergeCell ref="G194:H194"/>
    <mergeCell ref="G195:H195"/>
    <mergeCell ref="G196:H196"/>
    <mergeCell ref="G180:H180"/>
    <mergeCell ref="G181:H181"/>
    <mergeCell ref="G182:H182"/>
    <mergeCell ref="G183:H183"/>
    <mergeCell ref="G184:H184"/>
    <mergeCell ref="G185:H185"/>
    <mergeCell ref="G186:H186"/>
    <mergeCell ref="G187:H187"/>
    <mergeCell ref="G188:H188"/>
    <mergeCell ref="G171:H171"/>
    <mergeCell ref="G172:H172"/>
    <mergeCell ref="G173:H173"/>
    <mergeCell ref="G174:H174"/>
    <mergeCell ref="G175:H175"/>
    <mergeCell ref="G176:H176"/>
    <mergeCell ref="G177:H177"/>
    <mergeCell ref="G178:H178"/>
    <mergeCell ref="G179:H179"/>
    <mergeCell ref="G163:H163"/>
    <mergeCell ref="G164:H164"/>
    <mergeCell ref="G165:H165"/>
    <mergeCell ref="G166:H166"/>
    <mergeCell ref="G167:H167"/>
    <mergeCell ref="G168:H168"/>
    <mergeCell ref="G169:H169"/>
    <mergeCell ref="G17:H17"/>
    <mergeCell ref="G170:H170"/>
    <mergeCell ref="G18:H18"/>
    <mergeCell ref="G155:H155"/>
    <mergeCell ref="G156:H156"/>
    <mergeCell ref="G157:H157"/>
    <mergeCell ref="G158:H158"/>
    <mergeCell ref="G159:H159"/>
    <mergeCell ref="G16:H16"/>
    <mergeCell ref="G160:H160"/>
    <mergeCell ref="G161:H161"/>
    <mergeCell ref="G162:H162"/>
    <mergeCell ref="G147:H147"/>
    <mergeCell ref="G148:H148"/>
    <mergeCell ref="G149:H149"/>
    <mergeCell ref="G15:H15"/>
    <mergeCell ref="G150:H150"/>
    <mergeCell ref="G151:H151"/>
    <mergeCell ref="G152:H152"/>
    <mergeCell ref="G153:H153"/>
    <mergeCell ref="G154:H154"/>
    <mergeCell ref="G139:H139"/>
    <mergeCell ref="G14:H14"/>
    <mergeCell ref="G140:H140"/>
    <mergeCell ref="G141:H141"/>
    <mergeCell ref="G142:H142"/>
    <mergeCell ref="G143:H143"/>
    <mergeCell ref="G144:H144"/>
    <mergeCell ref="G145:H145"/>
    <mergeCell ref="G146:H146"/>
    <mergeCell ref="G130:H130"/>
    <mergeCell ref="G131:H131"/>
    <mergeCell ref="G132:H132"/>
    <mergeCell ref="G133:H133"/>
    <mergeCell ref="G134:H134"/>
    <mergeCell ref="G135:H135"/>
    <mergeCell ref="G136:H136"/>
    <mergeCell ref="G137:H137"/>
    <mergeCell ref="G138:H138"/>
    <mergeCell ref="G121:H121"/>
    <mergeCell ref="G122:H122"/>
    <mergeCell ref="G123:H123"/>
    <mergeCell ref="G124:H124"/>
    <mergeCell ref="G125:H125"/>
    <mergeCell ref="G126:H126"/>
    <mergeCell ref="G127:H127"/>
    <mergeCell ref="G128:H128"/>
    <mergeCell ref="G129:H129"/>
    <mergeCell ref="G113:H113"/>
    <mergeCell ref="G114:H114"/>
    <mergeCell ref="G115:H115"/>
    <mergeCell ref="G116:H116"/>
    <mergeCell ref="G117:H117"/>
    <mergeCell ref="G118:H118"/>
    <mergeCell ref="G119:H119"/>
    <mergeCell ref="G12:H12"/>
    <mergeCell ref="G120:H120"/>
    <mergeCell ref="G13:H13"/>
    <mergeCell ref="G105:H105"/>
    <mergeCell ref="G106:H106"/>
    <mergeCell ref="G107:H107"/>
    <mergeCell ref="G108:H108"/>
    <mergeCell ref="G109:H109"/>
    <mergeCell ref="G11:H11"/>
    <mergeCell ref="G110:H110"/>
    <mergeCell ref="G111:H111"/>
    <mergeCell ref="G112:H112"/>
    <mergeCell ref="B10:F10"/>
    <mergeCell ref="C1:G3"/>
    <mergeCell ref="C5:M5"/>
    <mergeCell ref="C7:E7"/>
    <mergeCell ref="G100:H100"/>
    <mergeCell ref="G101:H101"/>
    <mergeCell ref="G102:H102"/>
    <mergeCell ref="G103:H103"/>
    <mergeCell ref="G104:H104"/>
    <mergeCell ref="H10:K10"/>
    <mergeCell ref="H8:I8"/>
    <mergeCell ref="I100:J100"/>
    <mergeCell ref="I101:J101"/>
    <mergeCell ref="I102:J102"/>
    <mergeCell ref="I103:J103"/>
    <mergeCell ref="I104:J104"/>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
  <sheetViews>
    <sheetView view="pageBreakPreview" zoomScale="60" zoomScaleNormal="100" workbookViewId="0">
      <selection activeCell="A92" sqref="A92"/>
    </sheetView>
  </sheetViews>
  <sheetFormatPr defaultRowHeight="14.4" x14ac:dyDescent="0.25"/>
  <cols>
    <col min="1" max="1" width="143.77734375" customWidth="1"/>
    <col min="2" max="2" width="13.5546875" customWidth="1"/>
  </cols>
  <sheetData>
    <row r="1" s="1" customFormat="1" ht="409.6" customHeight="1" x14ac:dyDescent="0.15"/>
    <row r="2" s="1" customFormat="1" ht="67.2" customHeight="1" x14ac:dyDescent="0.15"/>
  </sheetData>
  <pageMargins left="0.7" right="0.7" top="0.75" bottom="0.75" header="0.3" footer="0.3"/>
  <pageSetup paperSize="9" scale="72" orientation="landscape" r:id="rId1"/>
  <headerFooter alignWithMargins="0">
    <oddFooter>&amp;R_x000D_&amp;1#&amp;"Aptos"&amp;10&amp;K0078D7 Classification :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E15FD-8105-423E-8695-1E6AABA6880D}">
  <sheetPr>
    <tabColor theme="3" tint="-0.249977111117893"/>
  </sheetPr>
  <dimension ref="A1:N112"/>
  <sheetViews>
    <sheetView view="pageBreakPreview" zoomScale="60" zoomScaleNormal="85" workbookViewId="0">
      <selection activeCell="A92" sqref="A92"/>
    </sheetView>
  </sheetViews>
  <sheetFormatPr defaultColWidth="8.88671875" defaultRowHeight="14.4" outlineLevelRow="1" x14ac:dyDescent="0.25"/>
  <cols>
    <col min="1" max="1" width="13.33203125" style="153" customWidth="1"/>
    <col min="2" max="2" width="60.5546875" style="153" bestFit="1" customWidth="1"/>
    <col min="3" max="7" width="41" style="153" customWidth="1"/>
    <col min="8" max="8" width="7.33203125" style="153" customWidth="1"/>
    <col min="9" max="9" width="92" style="153" customWidth="1"/>
    <col min="10" max="11" width="47.6640625" style="153" customWidth="1"/>
    <col min="12" max="12" width="7.33203125" style="153" customWidth="1"/>
    <col min="13" max="13" width="25.6640625" style="153" customWidth="1"/>
    <col min="14" max="14" width="25.6640625" style="152" customWidth="1"/>
    <col min="15" max="16384" width="8.88671875" style="151"/>
  </cols>
  <sheetData>
    <row r="1" spans="1:13" ht="45" customHeight="1" x14ac:dyDescent="0.25">
      <c r="A1" s="297" t="s">
        <v>1793</v>
      </c>
      <c r="B1" s="297"/>
    </row>
    <row r="2" spans="1:13" ht="31.2" x14ac:dyDescent="0.25">
      <c r="A2" s="235" t="s">
        <v>1792</v>
      </c>
      <c r="B2" s="235"/>
      <c r="C2" s="152"/>
      <c r="D2" s="152"/>
      <c r="E2" s="152"/>
      <c r="F2" s="234" t="s">
        <v>1489</v>
      </c>
      <c r="G2" s="211"/>
      <c r="H2" s="152"/>
      <c r="I2" s="235"/>
      <c r="J2" s="152"/>
      <c r="K2" s="152"/>
      <c r="L2" s="152"/>
      <c r="M2" s="152"/>
    </row>
    <row r="3" spans="1:13" ht="15" thickBot="1" x14ac:dyDescent="0.3">
      <c r="A3" s="152"/>
      <c r="B3" s="233"/>
      <c r="C3" s="233"/>
      <c r="D3" s="152"/>
      <c r="E3" s="152"/>
      <c r="F3" s="152"/>
      <c r="G3" s="152"/>
      <c r="H3" s="152"/>
      <c r="L3" s="152"/>
      <c r="M3" s="152"/>
    </row>
    <row r="4" spans="1:13" ht="18.600000000000001" thickBot="1" x14ac:dyDescent="0.3">
      <c r="A4" s="230"/>
      <c r="B4" s="232" t="s">
        <v>0</v>
      </c>
      <c r="C4" s="231" t="s">
        <v>1</v>
      </c>
      <c r="D4" s="230"/>
      <c r="E4" s="230"/>
      <c r="F4" s="152"/>
      <c r="G4" s="152"/>
      <c r="H4" s="152"/>
      <c r="I4" s="296"/>
      <c r="J4" s="296"/>
      <c r="L4" s="152"/>
      <c r="M4" s="152"/>
    </row>
    <row r="5" spans="1:13" ht="15" thickBot="1" x14ac:dyDescent="0.3">
      <c r="H5" s="152"/>
      <c r="I5" s="296"/>
      <c r="L5" s="152"/>
      <c r="M5" s="152"/>
    </row>
    <row r="6" spans="1:13" ht="18" x14ac:dyDescent="0.25">
      <c r="A6" s="228"/>
      <c r="B6" s="229" t="s">
        <v>1791</v>
      </c>
      <c r="C6" s="228"/>
      <c r="E6" s="196"/>
      <c r="F6" s="196"/>
      <c r="G6" s="196"/>
      <c r="H6" s="152"/>
      <c r="I6" s="296"/>
      <c r="L6" s="152"/>
      <c r="M6" s="152"/>
    </row>
    <row r="7" spans="1:13" x14ac:dyDescent="0.25">
      <c r="B7" s="226" t="s">
        <v>1790</v>
      </c>
      <c r="H7" s="152"/>
      <c r="I7" s="296"/>
      <c r="L7" s="152"/>
      <c r="M7" s="152"/>
    </row>
    <row r="8" spans="1:13" x14ac:dyDescent="0.25">
      <c r="B8" s="226" t="s">
        <v>815</v>
      </c>
      <c r="H8" s="152"/>
      <c r="I8" s="296"/>
      <c r="L8" s="152"/>
      <c r="M8" s="152"/>
    </row>
    <row r="9" spans="1:13" ht="15" thickBot="1" x14ac:dyDescent="0.3">
      <c r="B9" s="225" t="s">
        <v>816</v>
      </c>
      <c r="H9" s="152"/>
      <c r="L9" s="152"/>
      <c r="M9" s="152"/>
    </row>
    <row r="10" spans="1:13" x14ac:dyDescent="0.25">
      <c r="B10" s="224"/>
      <c r="H10" s="152"/>
      <c r="I10" s="295"/>
      <c r="L10" s="152"/>
      <c r="M10" s="152"/>
    </row>
    <row r="11" spans="1:13" x14ac:dyDescent="0.25">
      <c r="B11" s="224"/>
      <c r="H11" s="152"/>
      <c r="I11" s="295"/>
      <c r="L11" s="152"/>
      <c r="M11" s="152"/>
    </row>
    <row r="12" spans="1:13" ht="36" x14ac:dyDescent="0.25">
      <c r="A12" s="162" t="s">
        <v>5</v>
      </c>
      <c r="B12" s="162" t="s">
        <v>814</v>
      </c>
      <c r="C12" s="161"/>
      <c r="D12" s="161"/>
      <c r="E12" s="161"/>
      <c r="F12" s="161"/>
      <c r="G12" s="161"/>
      <c r="H12" s="152"/>
      <c r="L12" s="152"/>
      <c r="M12" s="152"/>
    </row>
    <row r="13" spans="1:13" ht="15" customHeight="1" x14ac:dyDescent="0.25">
      <c r="A13" s="158"/>
      <c r="B13" s="159" t="s">
        <v>817</v>
      </c>
      <c r="C13" s="158" t="s">
        <v>818</v>
      </c>
      <c r="D13" s="158" t="s">
        <v>819</v>
      </c>
      <c r="E13" s="157"/>
      <c r="F13" s="156"/>
      <c r="G13" s="156"/>
      <c r="H13" s="152"/>
      <c r="L13" s="152"/>
      <c r="M13" s="152"/>
    </row>
    <row r="14" spans="1:13" x14ac:dyDescent="0.25">
      <c r="A14" s="153" t="s">
        <v>820</v>
      </c>
      <c r="B14" s="176" t="s">
        <v>821</v>
      </c>
      <c r="C14" s="292"/>
      <c r="D14" s="292"/>
      <c r="E14" s="196"/>
      <c r="F14" s="196"/>
      <c r="G14" s="196"/>
      <c r="H14" s="152"/>
      <c r="L14" s="152"/>
      <c r="M14" s="152"/>
    </row>
    <row r="15" spans="1:13" x14ac:dyDescent="0.25">
      <c r="A15" s="153" t="s">
        <v>822</v>
      </c>
      <c r="B15" s="176" t="s">
        <v>823</v>
      </c>
      <c r="C15" s="294" t="s">
        <v>824</v>
      </c>
      <c r="D15" s="294" t="s">
        <v>825</v>
      </c>
      <c r="E15" s="196"/>
      <c r="F15" s="196"/>
      <c r="G15" s="196"/>
      <c r="H15" s="152"/>
      <c r="L15" s="152"/>
      <c r="M15" s="152"/>
    </row>
    <row r="16" spans="1:13" x14ac:dyDescent="0.25">
      <c r="A16" s="153" t="s">
        <v>826</v>
      </c>
      <c r="B16" s="176" t="s">
        <v>827</v>
      </c>
      <c r="C16" s="221"/>
      <c r="D16" s="221"/>
      <c r="E16" s="196"/>
      <c r="F16" s="196"/>
      <c r="G16" s="196"/>
      <c r="H16" s="152"/>
      <c r="L16" s="152"/>
      <c r="M16" s="152"/>
    </row>
    <row r="17" spans="1:13" x14ac:dyDescent="0.25">
      <c r="A17" s="153" t="s">
        <v>828</v>
      </c>
      <c r="B17" s="176" t="s">
        <v>829</v>
      </c>
      <c r="C17" s="221"/>
      <c r="D17" s="221"/>
      <c r="E17" s="196"/>
      <c r="F17" s="196"/>
      <c r="G17" s="196"/>
      <c r="H17" s="152"/>
      <c r="L17" s="152"/>
      <c r="M17" s="152"/>
    </row>
    <row r="18" spans="1:13" x14ac:dyDescent="0.25">
      <c r="A18" s="153" t="s">
        <v>830</v>
      </c>
      <c r="B18" s="176" t="s">
        <v>831</v>
      </c>
      <c r="C18" s="221"/>
      <c r="D18" s="221"/>
      <c r="E18" s="196"/>
      <c r="F18" s="196"/>
      <c r="G18" s="196"/>
      <c r="H18" s="152"/>
      <c r="L18" s="152"/>
      <c r="M18" s="152"/>
    </row>
    <row r="19" spans="1:13" x14ac:dyDescent="0.25">
      <c r="A19" s="153" t="s">
        <v>832</v>
      </c>
      <c r="B19" s="176" t="s">
        <v>833</v>
      </c>
      <c r="C19" s="221"/>
      <c r="D19" s="221"/>
      <c r="E19" s="196"/>
      <c r="F19" s="196"/>
      <c r="G19" s="196"/>
      <c r="H19" s="152"/>
      <c r="L19" s="152"/>
      <c r="M19" s="152"/>
    </row>
    <row r="20" spans="1:13" x14ac:dyDescent="0.25">
      <c r="A20" s="153" t="s">
        <v>834</v>
      </c>
      <c r="B20" s="176" t="s">
        <v>835</v>
      </c>
      <c r="C20" s="221"/>
      <c r="D20" s="221"/>
      <c r="E20" s="196"/>
      <c r="F20" s="196"/>
      <c r="G20" s="196"/>
      <c r="H20" s="152"/>
      <c r="L20" s="152"/>
      <c r="M20" s="152"/>
    </row>
    <row r="21" spans="1:13" x14ac:dyDescent="0.25">
      <c r="A21" s="153" t="s">
        <v>836</v>
      </c>
      <c r="B21" s="176" t="s">
        <v>837</v>
      </c>
      <c r="C21" s="221"/>
      <c r="D21" s="221"/>
      <c r="E21" s="196"/>
      <c r="F21" s="196"/>
      <c r="G21" s="196"/>
      <c r="H21" s="152"/>
      <c r="L21" s="152"/>
      <c r="M21" s="152"/>
    </row>
    <row r="22" spans="1:13" x14ac:dyDescent="0.25">
      <c r="A22" s="153" t="s">
        <v>838</v>
      </c>
      <c r="B22" s="176" t="s">
        <v>839</v>
      </c>
      <c r="C22" s="221"/>
      <c r="D22" s="221"/>
      <c r="E22" s="196"/>
      <c r="F22" s="196"/>
      <c r="G22" s="196"/>
      <c r="H22" s="152"/>
      <c r="L22" s="152"/>
      <c r="M22" s="152"/>
    </row>
    <row r="23" spans="1:13" ht="28.8" x14ac:dyDescent="0.25">
      <c r="A23" s="153" t="s">
        <v>840</v>
      </c>
      <c r="B23" s="176" t="s">
        <v>841</v>
      </c>
      <c r="C23" s="294" t="s">
        <v>842</v>
      </c>
      <c r="D23" s="221"/>
      <c r="E23" s="196"/>
      <c r="F23" s="196"/>
      <c r="G23" s="196"/>
      <c r="H23" s="152"/>
      <c r="L23" s="152"/>
      <c r="M23" s="152"/>
    </row>
    <row r="24" spans="1:13" x14ac:dyDescent="0.25">
      <c r="A24" s="153" t="s">
        <v>843</v>
      </c>
      <c r="B24" s="176" t="s">
        <v>844</v>
      </c>
      <c r="C24" s="294" t="s">
        <v>845</v>
      </c>
      <c r="D24" s="221"/>
      <c r="E24" s="196"/>
      <c r="F24" s="196"/>
      <c r="G24" s="196"/>
      <c r="H24" s="152"/>
      <c r="L24" s="152"/>
      <c r="M24" s="152"/>
    </row>
    <row r="25" spans="1:13" outlineLevel="1" x14ac:dyDescent="0.25">
      <c r="A25" s="153" t="s">
        <v>846</v>
      </c>
      <c r="B25" s="155" t="s">
        <v>1789</v>
      </c>
      <c r="E25" s="196"/>
      <c r="F25" s="196"/>
      <c r="G25" s="196"/>
      <c r="H25" s="152"/>
      <c r="L25" s="152"/>
      <c r="M25" s="152"/>
    </row>
    <row r="26" spans="1:13" outlineLevel="1" x14ac:dyDescent="0.25">
      <c r="A26" s="153" t="s">
        <v>847</v>
      </c>
      <c r="B26" s="293"/>
      <c r="C26" s="168"/>
      <c r="D26" s="168"/>
      <c r="E26" s="196"/>
      <c r="F26" s="196"/>
      <c r="G26" s="196"/>
      <c r="H26" s="152"/>
      <c r="L26" s="152"/>
      <c r="M26" s="152"/>
    </row>
    <row r="27" spans="1:13" outlineLevel="1" x14ac:dyDescent="0.25">
      <c r="A27" s="153" t="s">
        <v>848</v>
      </c>
      <c r="B27" s="293"/>
      <c r="C27" s="168"/>
      <c r="D27" s="168"/>
      <c r="E27" s="196"/>
      <c r="F27" s="196"/>
      <c r="G27" s="196"/>
      <c r="H27" s="152"/>
      <c r="L27" s="152"/>
      <c r="M27" s="152"/>
    </row>
    <row r="28" spans="1:13" outlineLevel="1" x14ac:dyDescent="0.25">
      <c r="A28" s="153" t="s">
        <v>849</v>
      </c>
      <c r="B28" s="293"/>
      <c r="C28" s="168"/>
      <c r="D28" s="168"/>
      <c r="E28" s="196"/>
      <c r="F28" s="196"/>
      <c r="G28" s="196"/>
      <c r="H28" s="152"/>
      <c r="L28" s="152"/>
      <c r="M28" s="152"/>
    </row>
    <row r="29" spans="1:13" outlineLevel="1" x14ac:dyDescent="0.25">
      <c r="A29" s="153" t="s">
        <v>850</v>
      </c>
      <c r="B29" s="293"/>
      <c r="C29" s="168"/>
      <c r="D29" s="168"/>
      <c r="E29" s="196"/>
      <c r="F29" s="196"/>
      <c r="G29" s="196"/>
      <c r="H29" s="152"/>
      <c r="L29" s="152"/>
      <c r="M29" s="152"/>
    </row>
    <row r="30" spans="1:13" outlineLevel="1" x14ac:dyDescent="0.25">
      <c r="A30" s="153" t="s">
        <v>851</v>
      </c>
      <c r="B30" s="293"/>
      <c r="C30" s="168"/>
      <c r="D30" s="168"/>
      <c r="E30" s="196"/>
      <c r="F30" s="196"/>
      <c r="G30" s="196"/>
      <c r="H30" s="152"/>
      <c r="L30" s="152"/>
      <c r="M30" s="152"/>
    </row>
    <row r="31" spans="1:13" outlineLevel="1" x14ac:dyDescent="0.25">
      <c r="A31" s="153" t="s">
        <v>852</v>
      </c>
      <c r="B31" s="293"/>
      <c r="C31" s="168"/>
      <c r="D31" s="168"/>
      <c r="E31" s="196"/>
      <c r="F31" s="196"/>
      <c r="G31" s="196"/>
      <c r="H31" s="152"/>
      <c r="L31" s="152"/>
      <c r="M31" s="152"/>
    </row>
    <row r="32" spans="1:13" outlineLevel="1" x14ac:dyDescent="0.25">
      <c r="A32" s="153" t="s">
        <v>853</v>
      </c>
      <c r="B32" s="293"/>
      <c r="C32" s="168"/>
      <c r="D32" s="168"/>
      <c r="E32" s="196"/>
      <c r="F32" s="196"/>
      <c r="G32" s="196"/>
      <c r="H32" s="152"/>
      <c r="L32" s="152"/>
      <c r="M32" s="152"/>
    </row>
    <row r="33" spans="1:13" ht="18" x14ac:dyDescent="0.25">
      <c r="A33" s="161"/>
      <c r="B33" s="162" t="s">
        <v>815</v>
      </c>
      <c r="C33" s="161"/>
      <c r="D33" s="161"/>
      <c r="E33" s="161"/>
      <c r="F33" s="161"/>
      <c r="G33" s="161"/>
      <c r="H33" s="152"/>
      <c r="L33" s="152"/>
      <c r="M33" s="152"/>
    </row>
    <row r="34" spans="1:13" ht="15" customHeight="1" x14ac:dyDescent="0.25">
      <c r="A34" s="158"/>
      <c r="B34" s="159" t="s">
        <v>854</v>
      </c>
      <c r="C34" s="158" t="s">
        <v>855</v>
      </c>
      <c r="D34" s="158" t="s">
        <v>819</v>
      </c>
      <c r="E34" s="158" t="s">
        <v>856</v>
      </c>
      <c r="F34" s="156"/>
      <c r="G34" s="156"/>
      <c r="H34" s="152"/>
      <c r="L34" s="152"/>
      <c r="M34" s="152"/>
    </row>
    <row r="35" spans="1:13" x14ac:dyDescent="0.25">
      <c r="A35" s="153" t="s">
        <v>857</v>
      </c>
      <c r="B35" s="292"/>
      <c r="C35" s="292"/>
      <c r="D35" s="292"/>
      <c r="E35" s="292"/>
      <c r="F35" s="291"/>
      <c r="G35" s="291"/>
      <c r="H35" s="152"/>
      <c r="L35" s="152"/>
      <c r="M35" s="152"/>
    </row>
    <row r="36" spans="1:13" x14ac:dyDescent="0.25">
      <c r="A36" s="153" t="s">
        <v>858</v>
      </c>
      <c r="B36" s="176"/>
      <c r="H36" s="152"/>
      <c r="L36" s="152"/>
      <c r="M36" s="152"/>
    </row>
    <row r="37" spans="1:13" x14ac:dyDescent="0.25">
      <c r="A37" s="153" t="s">
        <v>859</v>
      </c>
      <c r="B37" s="176"/>
      <c r="H37" s="152"/>
      <c r="L37" s="152"/>
      <c r="M37" s="152"/>
    </row>
    <row r="38" spans="1:13" x14ac:dyDescent="0.25">
      <c r="A38" s="153" t="s">
        <v>860</v>
      </c>
      <c r="B38" s="176"/>
      <c r="H38" s="152"/>
      <c r="L38" s="152"/>
      <c r="M38" s="152"/>
    </row>
    <row r="39" spans="1:13" x14ac:dyDescent="0.25">
      <c r="A39" s="153" t="s">
        <v>861</v>
      </c>
      <c r="B39" s="176"/>
      <c r="H39" s="152"/>
      <c r="L39" s="152"/>
      <c r="M39" s="152"/>
    </row>
    <row r="40" spans="1:13" x14ac:dyDescent="0.25">
      <c r="A40" s="153" t="s">
        <v>862</v>
      </c>
      <c r="B40" s="176"/>
      <c r="H40" s="152"/>
      <c r="L40" s="152"/>
      <c r="M40" s="152"/>
    </row>
    <row r="41" spans="1:13" x14ac:dyDescent="0.25">
      <c r="A41" s="153" t="s">
        <v>863</v>
      </c>
      <c r="B41" s="176"/>
      <c r="H41" s="152"/>
      <c r="L41" s="152"/>
      <c r="M41" s="152"/>
    </row>
    <row r="42" spans="1:13" x14ac:dyDescent="0.25">
      <c r="A42" s="153" t="s">
        <v>864</v>
      </c>
      <c r="B42" s="176"/>
      <c r="H42" s="152"/>
      <c r="L42" s="152"/>
      <c r="M42" s="152"/>
    </row>
    <row r="43" spans="1:13" x14ac:dyDescent="0.25">
      <c r="A43" s="153" t="s">
        <v>865</v>
      </c>
      <c r="B43" s="176"/>
      <c r="H43" s="152"/>
      <c r="L43" s="152"/>
      <c r="M43" s="152"/>
    </row>
    <row r="44" spans="1:13" x14ac:dyDescent="0.25">
      <c r="A44" s="153" t="s">
        <v>866</v>
      </c>
      <c r="B44" s="176"/>
      <c r="H44" s="152"/>
      <c r="L44" s="152"/>
      <c r="M44" s="152"/>
    </row>
    <row r="45" spans="1:13" x14ac:dyDescent="0.25">
      <c r="A45" s="153" t="s">
        <v>867</v>
      </c>
      <c r="B45" s="176"/>
      <c r="H45" s="152"/>
      <c r="L45" s="152"/>
      <c r="M45" s="152"/>
    </row>
    <row r="46" spans="1:13" x14ac:dyDescent="0.25">
      <c r="A46" s="153" t="s">
        <v>868</v>
      </c>
      <c r="B46" s="176"/>
      <c r="H46" s="152"/>
      <c r="L46" s="152"/>
      <c r="M46" s="152"/>
    </row>
    <row r="47" spans="1:13" x14ac:dyDescent="0.25">
      <c r="A47" s="153" t="s">
        <v>869</v>
      </c>
      <c r="B47" s="176"/>
      <c r="H47" s="152"/>
      <c r="L47" s="152"/>
      <c r="M47" s="152"/>
    </row>
    <row r="48" spans="1:13" x14ac:dyDescent="0.25">
      <c r="A48" s="153" t="s">
        <v>870</v>
      </c>
      <c r="B48" s="176"/>
      <c r="H48" s="152"/>
      <c r="L48" s="152"/>
      <c r="M48" s="152"/>
    </row>
    <row r="49" spans="1:13" x14ac:dyDescent="0.25">
      <c r="A49" s="153" t="s">
        <v>871</v>
      </c>
      <c r="B49" s="176"/>
      <c r="H49" s="152"/>
      <c r="L49" s="152"/>
      <c r="M49" s="152"/>
    </row>
    <row r="50" spans="1:13" x14ac:dyDescent="0.25">
      <c r="A50" s="153" t="s">
        <v>872</v>
      </c>
      <c r="B50" s="176"/>
      <c r="H50" s="152"/>
      <c r="L50" s="152"/>
      <c r="M50" s="152"/>
    </row>
    <row r="51" spans="1:13" x14ac:dyDescent="0.25">
      <c r="A51" s="153" t="s">
        <v>873</v>
      </c>
      <c r="B51" s="176"/>
      <c r="H51" s="152"/>
      <c r="L51" s="152"/>
      <c r="M51" s="152"/>
    </row>
    <row r="52" spans="1:13" x14ac:dyDescent="0.25">
      <c r="A52" s="153" t="s">
        <v>874</v>
      </c>
      <c r="B52" s="176"/>
      <c r="H52" s="152"/>
      <c r="L52" s="152"/>
      <c r="M52" s="152"/>
    </row>
    <row r="53" spans="1:13" x14ac:dyDescent="0.25">
      <c r="A53" s="153" t="s">
        <v>875</v>
      </c>
      <c r="B53" s="176"/>
      <c r="H53" s="152"/>
      <c r="L53" s="152"/>
      <c r="M53" s="152"/>
    </row>
    <row r="54" spans="1:13" x14ac:dyDescent="0.25">
      <c r="A54" s="153" t="s">
        <v>876</v>
      </c>
      <c r="B54" s="176"/>
      <c r="H54" s="152"/>
      <c r="L54" s="152"/>
      <c r="M54" s="152"/>
    </row>
    <row r="55" spans="1:13" x14ac:dyDescent="0.25">
      <c r="A55" s="153" t="s">
        <v>877</v>
      </c>
      <c r="B55" s="176"/>
      <c r="H55" s="152"/>
      <c r="L55" s="152"/>
      <c r="M55" s="152"/>
    </row>
    <row r="56" spans="1:13" x14ac:dyDescent="0.25">
      <c r="A56" s="153" t="s">
        <v>878</v>
      </c>
      <c r="B56" s="176"/>
      <c r="H56" s="152"/>
      <c r="L56" s="152"/>
      <c r="M56" s="152"/>
    </row>
    <row r="57" spans="1:13" x14ac:dyDescent="0.25">
      <c r="A57" s="153" t="s">
        <v>879</v>
      </c>
      <c r="B57" s="176"/>
      <c r="H57" s="152"/>
      <c r="L57" s="152"/>
      <c r="M57" s="152"/>
    </row>
    <row r="58" spans="1:13" x14ac:dyDescent="0.25">
      <c r="A58" s="153" t="s">
        <v>880</v>
      </c>
      <c r="B58" s="176"/>
      <c r="H58" s="152"/>
      <c r="L58" s="152"/>
      <c r="M58" s="152"/>
    </row>
    <row r="59" spans="1:13" x14ac:dyDescent="0.25">
      <c r="A59" s="153" t="s">
        <v>881</v>
      </c>
      <c r="B59" s="176"/>
      <c r="H59" s="152"/>
      <c r="L59" s="152"/>
      <c r="M59" s="152"/>
    </row>
    <row r="60" spans="1:13" outlineLevel="1" x14ac:dyDescent="0.25">
      <c r="A60" s="153" t="s">
        <v>882</v>
      </c>
      <c r="B60" s="176"/>
      <c r="E60" s="176"/>
      <c r="F60" s="176"/>
      <c r="G60" s="176"/>
      <c r="H60" s="152"/>
      <c r="L60" s="152"/>
      <c r="M60" s="152"/>
    </row>
    <row r="61" spans="1:13" outlineLevel="1" x14ac:dyDescent="0.25">
      <c r="A61" s="153" t="s">
        <v>883</v>
      </c>
      <c r="B61" s="176"/>
      <c r="E61" s="176"/>
      <c r="F61" s="176"/>
      <c r="G61" s="176"/>
      <c r="H61" s="152"/>
      <c r="L61" s="152"/>
      <c r="M61" s="152"/>
    </row>
    <row r="62" spans="1:13" outlineLevel="1" x14ac:dyDescent="0.25">
      <c r="A62" s="153" t="s">
        <v>884</v>
      </c>
      <c r="B62" s="176"/>
      <c r="E62" s="176"/>
      <c r="F62" s="176"/>
      <c r="G62" s="176"/>
      <c r="H62" s="152"/>
      <c r="L62" s="152"/>
      <c r="M62" s="152"/>
    </row>
    <row r="63" spans="1:13" outlineLevel="1" x14ac:dyDescent="0.25">
      <c r="A63" s="153" t="s">
        <v>885</v>
      </c>
      <c r="B63" s="176"/>
      <c r="E63" s="176"/>
      <c r="F63" s="176"/>
      <c r="G63" s="176"/>
      <c r="H63" s="152"/>
      <c r="L63" s="152"/>
      <c r="M63" s="152"/>
    </row>
    <row r="64" spans="1:13" outlineLevel="1" x14ac:dyDescent="0.25">
      <c r="A64" s="153" t="s">
        <v>886</v>
      </c>
      <c r="B64" s="176"/>
      <c r="E64" s="176"/>
      <c r="F64" s="176"/>
      <c r="G64" s="176"/>
      <c r="H64" s="152"/>
      <c r="L64" s="152"/>
      <c r="M64" s="152"/>
    </row>
    <row r="65" spans="1:14" outlineLevel="1" x14ac:dyDescent="0.25">
      <c r="A65" s="153" t="s">
        <v>887</v>
      </c>
      <c r="B65" s="176"/>
      <c r="E65" s="176"/>
      <c r="F65" s="176"/>
      <c r="G65" s="176"/>
      <c r="H65" s="152"/>
      <c r="L65" s="152"/>
      <c r="M65" s="152"/>
    </row>
    <row r="66" spans="1:14" outlineLevel="1" x14ac:dyDescent="0.25">
      <c r="A66" s="153" t="s">
        <v>888</v>
      </c>
      <c r="B66" s="176"/>
      <c r="E66" s="176"/>
      <c r="F66" s="176"/>
      <c r="G66" s="176"/>
      <c r="H66" s="152"/>
      <c r="L66" s="152"/>
      <c r="M66" s="152"/>
    </row>
    <row r="67" spans="1:14" outlineLevel="1" x14ac:dyDescent="0.25">
      <c r="A67" s="153" t="s">
        <v>889</v>
      </c>
      <c r="B67" s="176"/>
      <c r="E67" s="176"/>
      <c r="F67" s="176"/>
      <c r="G67" s="176"/>
      <c r="H67" s="152"/>
      <c r="L67" s="152"/>
      <c r="M67" s="152"/>
    </row>
    <row r="68" spans="1:14" outlineLevel="1" x14ac:dyDescent="0.25">
      <c r="A68" s="153" t="s">
        <v>890</v>
      </c>
      <c r="B68" s="176"/>
      <c r="E68" s="176"/>
      <c r="F68" s="176"/>
      <c r="G68" s="176"/>
      <c r="H68" s="152"/>
      <c r="L68" s="152"/>
      <c r="M68" s="152"/>
    </row>
    <row r="69" spans="1:14" outlineLevel="1" x14ac:dyDescent="0.25">
      <c r="A69" s="153" t="s">
        <v>891</v>
      </c>
      <c r="B69" s="176"/>
      <c r="E69" s="176"/>
      <c r="F69" s="176"/>
      <c r="G69" s="176"/>
      <c r="H69" s="152"/>
      <c r="L69" s="152"/>
      <c r="M69" s="152"/>
    </row>
    <row r="70" spans="1:14" outlineLevel="1" x14ac:dyDescent="0.25">
      <c r="A70" s="153" t="s">
        <v>892</v>
      </c>
      <c r="B70" s="176"/>
      <c r="E70" s="176"/>
      <c r="F70" s="176"/>
      <c r="G70" s="176"/>
      <c r="H70" s="152"/>
      <c r="L70" s="152"/>
      <c r="M70" s="152"/>
    </row>
    <row r="71" spans="1:14" outlineLevel="1" x14ac:dyDescent="0.25">
      <c r="A71" s="153" t="s">
        <v>893</v>
      </c>
      <c r="B71" s="176"/>
      <c r="E71" s="176"/>
      <c r="F71" s="176"/>
      <c r="G71" s="176"/>
      <c r="H71" s="152"/>
      <c r="L71" s="152"/>
      <c r="M71" s="152"/>
    </row>
    <row r="72" spans="1:14" outlineLevel="1" x14ac:dyDescent="0.25">
      <c r="A72" s="153" t="s">
        <v>894</v>
      </c>
      <c r="B72" s="176"/>
      <c r="E72" s="176"/>
      <c r="F72" s="176"/>
      <c r="G72" s="176"/>
      <c r="H72" s="152"/>
      <c r="L72" s="152"/>
      <c r="M72" s="152"/>
    </row>
    <row r="73" spans="1:14" ht="18" x14ac:dyDescent="0.25">
      <c r="A73" s="161"/>
      <c r="B73" s="162" t="s">
        <v>816</v>
      </c>
      <c r="C73" s="161"/>
      <c r="D73" s="161"/>
      <c r="E73" s="161"/>
      <c r="F73" s="161"/>
      <c r="G73" s="161"/>
      <c r="H73" s="152"/>
    </row>
    <row r="74" spans="1:14" ht="15" customHeight="1" x14ac:dyDescent="0.25">
      <c r="A74" s="158"/>
      <c r="B74" s="159" t="s">
        <v>895</v>
      </c>
      <c r="C74" s="158" t="s">
        <v>896</v>
      </c>
      <c r="D74" s="158"/>
      <c r="E74" s="156"/>
      <c r="F74" s="156"/>
      <c r="G74" s="156"/>
      <c r="H74" s="151"/>
      <c r="I74" s="151"/>
      <c r="J74" s="151"/>
      <c r="K74" s="151"/>
      <c r="L74" s="151"/>
      <c r="M74" s="151"/>
      <c r="N74" s="151"/>
    </row>
    <row r="75" spans="1:14" x14ac:dyDescent="0.25">
      <c r="A75" s="153" t="s">
        <v>897</v>
      </c>
      <c r="B75" s="153" t="s">
        <v>898</v>
      </c>
      <c r="C75" s="290">
        <v>5.4760784016761503</v>
      </c>
      <c r="H75" s="152"/>
    </row>
    <row r="76" spans="1:14" x14ac:dyDescent="0.25">
      <c r="A76" s="153" t="s">
        <v>899</v>
      </c>
      <c r="B76" s="153" t="s">
        <v>1788</v>
      </c>
      <c r="C76" s="290">
        <v>15.028231211681399</v>
      </c>
      <c r="H76" s="152"/>
    </row>
    <row r="77" spans="1:14" outlineLevel="1" x14ac:dyDescent="0.25">
      <c r="A77" s="153" t="s">
        <v>900</v>
      </c>
      <c r="H77" s="152"/>
    </row>
    <row r="78" spans="1:14" outlineLevel="1" x14ac:dyDescent="0.25">
      <c r="A78" s="153" t="s">
        <v>901</v>
      </c>
      <c r="H78" s="152"/>
    </row>
    <row r="79" spans="1:14" outlineLevel="1" x14ac:dyDescent="0.25">
      <c r="A79" s="153" t="s">
        <v>902</v>
      </c>
      <c r="H79" s="152"/>
    </row>
    <row r="80" spans="1:14" outlineLevel="1" x14ac:dyDescent="0.25">
      <c r="A80" s="153" t="s">
        <v>903</v>
      </c>
      <c r="H80" s="152"/>
    </row>
    <row r="81" spans="1:8" x14ac:dyDescent="0.25">
      <c r="A81" s="158"/>
      <c r="B81" s="159" t="s">
        <v>904</v>
      </c>
      <c r="C81" s="158" t="s">
        <v>504</v>
      </c>
      <c r="D81" s="158" t="s">
        <v>505</v>
      </c>
      <c r="E81" s="156" t="s">
        <v>905</v>
      </c>
      <c r="F81" s="156" t="s">
        <v>906</v>
      </c>
      <c r="G81" s="156" t="s">
        <v>907</v>
      </c>
      <c r="H81" s="152"/>
    </row>
    <row r="82" spans="1:8" x14ac:dyDescent="0.25">
      <c r="A82" s="153" t="s">
        <v>908</v>
      </c>
      <c r="B82" s="153" t="s">
        <v>1787</v>
      </c>
      <c r="C82" s="289">
        <v>5.3312795411551695E-4</v>
      </c>
      <c r="G82" s="289">
        <v>5.3312795411551695E-4</v>
      </c>
      <c r="H82" s="152"/>
    </row>
    <row r="83" spans="1:8" x14ac:dyDescent="0.25">
      <c r="A83" s="153" t="s">
        <v>909</v>
      </c>
      <c r="B83" s="153" t="s">
        <v>910</v>
      </c>
      <c r="C83" s="289">
        <v>1.81281343509495E-3</v>
      </c>
      <c r="G83" s="289">
        <v>1.81281343509495E-3</v>
      </c>
      <c r="H83" s="152"/>
    </row>
    <row r="84" spans="1:8" x14ac:dyDescent="0.25">
      <c r="A84" s="153" t="s">
        <v>911</v>
      </c>
      <c r="B84" s="153" t="s">
        <v>912</v>
      </c>
      <c r="C84" s="289">
        <v>4.8357082736409602E-4</v>
      </c>
      <c r="G84" s="289">
        <v>4.8357082736409602E-4</v>
      </c>
      <c r="H84" s="152"/>
    </row>
    <row r="85" spans="1:8" x14ac:dyDescent="0.25">
      <c r="A85" s="153" t="s">
        <v>913</v>
      </c>
      <c r="B85" s="153" t="s">
        <v>914</v>
      </c>
      <c r="C85" s="289">
        <v>1.4503975545977299E-4</v>
      </c>
      <c r="G85" s="289">
        <v>1.4503975545977299E-4</v>
      </c>
      <c r="H85" s="152"/>
    </row>
    <row r="86" spans="1:8" x14ac:dyDescent="0.25">
      <c r="A86" s="153" t="s">
        <v>915</v>
      </c>
      <c r="B86" s="153" t="s">
        <v>916</v>
      </c>
      <c r="C86" s="289">
        <v>0</v>
      </c>
      <c r="G86" s="289">
        <v>0</v>
      </c>
      <c r="H86" s="152"/>
    </row>
    <row r="87" spans="1:8" outlineLevel="1" x14ac:dyDescent="0.25">
      <c r="A87" s="153" t="s">
        <v>917</v>
      </c>
      <c r="H87" s="152"/>
    </row>
    <row r="88" spans="1:8" outlineLevel="1" x14ac:dyDescent="0.25">
      <c r="A88" s="153" t="s">
        <v>918</v>
      </c>
      <c r="H88" s="152"/>
    </row>
    <row r="89" spans="1:8" outlineLevel="1" x14ac:dyDescent="0.25">
      <c r="A89" s="153" t="s">
        <v>919</v>
      </c>
      <c r="H89" s="152"/>
    </row>
    <row r="90" spans="1:8" outlineLevel="1" x14ac:dyDescent="0.25">
      <c r="A90" s="153" t="s">
        <v>920</v>
      </c>
      <c r="H90" s="152"/>
    </row>
    <row r="91" spans="1:8" x14ac:dyDescent="0.25">
      <c r="H91" s="152"/>
    </row>
    <row r="92" spans="1:8" x14ac:dyDescent="0.25">
      <c r="H92" s="152"/>
    </row>
    <row r="93" spans="1:8" x14ac:dyDescent="0.25">
      <c r="H93" s="152"/>
    </row>
    <row r="94" spans="1:8" x14ac:dyDescent="0.25">
      <c r="H94" s="152"/>
    </row>
    <row r="95" spans="1:8" x14ac:dyDescent="0.25">
      <c r="H95" s="152"/>
    </row>
    <row r="96" spans="1:8" x14ac:dyDescent="0.25">
      <c r="H96" s="152"/>
    </row>
    <row r="97" spans="8:8" x14ac:dyDescent="0.25">
      <c r="H97" s="152"/>
    </row>
    <row r="98" spans="8:8" x14ac:dyDescent="0.25">
      <c r="H98" s="152"/>
    </row>
    <row r="99" spans="8:8" x14ac:dyDescent="0.25">
      <c r="H99" s="152"/>
    </row>
    <row r="100" spans="8:8" x14ac:dyDescent="0.25">
      <c r="H100" s="152"/>
    </row>
    <row r="101" spans="8:8" x14ac:dyDescent="0.25">
      <c r="H101" s="152"/>
    </row>
    <row r="102" spans="8:8" x14ac:dyDescent="0.25">
      <c r="H102" s="152"/>
    </row>
    <row r="103" spans="8:8" x14ac:dyDescent="0.25">
      <c r="H103" s="152"/>
    </row>
    <row r="104" spans="8:8" x14ac:dyDescent="0.25">
      <c r="H104" s="152"/>
    </row>
    <row r="105" spans="8:8" x14ac:dyDescent="0.25">
      <c r="H105" s="152"/>
    </row>
    <row r="106" spans="8:8" x14ac:dyDescent="0.25">
      <c r="H106" s="152"/>
    </row>
    <row r="107" spans="8:8" x14ac:dyDescent="0.25">
      <c r="H107" s="152"/>
    </row>
    <row r="108" spans="8:8" x14ac:dyDescent="0.25">
      <c r="H108" s="152"/>
    </row>
    <row r="109" spans="8:8" x14ac:dyDescent="0.25">
      <c r="H109" s="152"/>
    </row>
    <row r="110" spans="8:8" x14ac:dyDescent="0.25">
      <c r="H110" s="152"/>
    </row>
    <row r="111" spans="8:8" x14ac:dyDescent="0.25">
      <c r="H111" s="152"/>
    </row>
    <row r="112" spans="8:8" x14ac:dyDescent="0.25">
      <c r="H112" s="152"/>
    </row>
  </sheetData>
  <protectedRanges>
    <protectedRange sqref="C4 B35:E72 B77:C80 B87:G90 C14:D14 C25:D25 D82:F86" name="Optional ECBECAIs"/>
    <protectedRange sqref="C15:D24" name="Optional ECBECAIs_1"/>
    <protectedRange sqref="C75:C76" name="Optional ECBECAIs_2"/>
    <protectedRange sqref="C82:C86" name="Optional ECBECAIs_3"/>
    <protectedRange sqref="G82:G86" name="Optional ECBECAIs_4"/>
  </protectedRanges>
  <mergeCells count="1">
    <mergeCell ref="A1:B1"/>
  </mergeCells>
  <hyperlinks>
    <hyperlink ref="B8" location="'E. Optional ECB-ECAIs data'!B33" display="2.  Additional information on the swaps" xr:uid="{DF4D727E-B090-4DA7-9790-039100D0519C}"/>
    <hyperlink ref="B7" location="'E. Optional ECB-ECAIs data'!B12" display="1. Additional information on the programme" xr:uid="{3224F628-C24D-43CD-99AF-D7A7EBF58C72}"/>
    <hyperlink ref="B9" location="'E. Optional ECB-ECAIs data'!B73" display="3.  Additional information on the asset distribution" xr:uid="{6F4C29FE-61A8-4A76-8662-7E60757B0C53}"/>
  </hyperlinks>
  <pageMargins left="0.7" right="0.7" top="0.75" bottom="0.75" header="0.3" footer="0.3"/>
  <pageSetup scale="32" orientation="portrait" r:id="rId1"/>
  <headerFooter>
    <oddFooter>&amp;R_x000D_&amp;1#&amp;"Calibri"&amp;10&amp;K0078D7 Classification :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BEEE-98BB-42D1-B282-5053AB43A7E4}">
  <sheetPr>
    <tabColor rgb="FF847A75"/>
  </sheetPr>
  <dimension ref="B1:J43"/>
  <sheetViews>
    <sheetView zoomScale="80" zoomScaleNormal="80" workbookViewId="0">
      <selection activeCell="F9" sqref="F9"/>
    </sheetView>
  </sheetViews>
  <sheetFormatPr defaultColWidth="9.109375" defaultRowHeight="14.4" x14ac:dyDescent="0.3"/>
  <cols>
    <col min="1" max="1" width="9.109375" style="117"/>
    <col min="2" max="10" width="12.44140625" style="117" customWidth="1"/>
    <col min="11" max="16384" width="9.109375" style="117"/>
  </cols>
  <sheetData>
    <row r="1" spans="2:10" ht="15" thickBot="1" x14ac:dyDescent="0.35"/>
    <row r="2" spans="2:10" x14ac:dyDescent="0.3">
      <c r="B2" s="150"/>
      <c r="C2" s="149"/>
      <c r="D2" s="149"/>
      <c r="E2" s="149"/>
      <c r="F2" s="149"/>
      <c r="G2" s="149"/>
      <c r="H2" s="149"/>
      <c r="I2" s="149"/>
      <c r="J2" s="148"/>
    </row>
    <row r="3" spans="2:10" x14ac:dyDescent="0.3">
      <c r="B3" s="137"/>
      <c r="C3" s="134"/>
      <c r="D3" s="134"/>
      <c r="E3" s="134"/>
      <c r="F3" s="134"/>
      <c r="G3" s="134"/>
      <c r="H3" s="134"/>
      <c r="I3" s="134"/>
      <c r="J3" s="133"/>
    </row>
    <row r="4" spans="2:10" x14ac:dyDescent="0.3">
      <c r="B4" s="137"/>
      <c r="C4" s="134"/>
      <c r="D4" s="134"/>
      <c r="E4" s="134"/>
      <c r="F4" s="134"/>
      <c r="G4" s="134"/>
      <c r="H4" s="134"/>
      <c r="I4" s="134"/>
      <c r="J4" s="133"/>
    </row>
    <row r="5" spans="2:10" ht="31.2" x14ac:dyDescent="0.35">
      <c r="B5" s="137"/>
      <c r="C5" s="134"/>
      <c r="D5" s="134"/>
      <c r="E5" s="147"/>
      <c r="F5" s="146" t="s">
        <v>1424</v>
      </c>
      <c r="G5" s="134"/>
      <c r="H5" s="134"/>
      <c r="I5" s="134"/>
      <c r="J5" s="133"/>
    </row>
    <row r="6" spans="2:10" ht="41.25" customHeight="1" x14ac:dyDescent="0.3">
      <c r="B6" s="137"/>
      <c r="C6" s="134"/>
      <c r="D6" s="145" t="s">
        <v>1423</v>
      </c>
      <c r="E6" s="145"/>
      <c r="F6" s="145"/>
      <c r="G6" s="145"/>
      <c r="H6" s="145"/>
      <c r="I6" s="134"/>
      <c r="J6" s="133"/>
    </row>
    <row r="7" spans="2:10" ht="25.8" x14ac:dyDescent="0.3">
      <c r="B7" s="137"/>
      <c r="C7" s="134"/>
      <c r="D7" s="134"/>
      <c r="E7" s="134"/>
      <c r="F7" s="144" t="s">
        <v>8</v>
      </c>
      <c r="G7" s="134"/>
      <c r="H7" s="134"/>
      <c r="I7" s="134"/>
      <c r="J7" s="133"/>
    </row>
    <row r="8" spans="2:10" ht="25.8" x14ac:dyDescent="0.3">
      <c r="B8" s="137"/>
      <c r="C8" s="134"/>
      <c r="D8" s="134"/>
      <c r="E8" s="134"/>
      <c r="F8" s="144" t="s">
        <v>824</v>
      </c>
      <c r="G8" s="134"/>
      <c r="H8" s="134"/>
      <c r="I8" s="134"/>
      <c r="J8" s="133"/>
    </row>
    <row r="9" spans="2:10" ht="21" x14ac:dyDescent="0.3">
      <c r="B9" s="137"/>
      <c r="C9" s="134"/>
      <c r="D9" s="134"/>
      <c r="E9" s="134"/>
      <c r="F9" s="143" t="str">
        <f>"Reporting Date: "&amp;DAY('A. HTT General'!C18)&amp;"/"&amp;MONTH('A. HTT General'!C18)&amp;"/"&amp;YEAR('A. HTT General'!C18)</f>
        <v>Reporting Date: 31/12/2025</v>
      </c>
      <c r="G9" s="134"/>
      <c r="H9" s="134"/>
      <c r="I9" s="134"/>
      <c r="J9" s="133"/>
    </row>
    <row r="10" spans="2:10" ht="21" x14ac:dyDescent="0.3">
      <c r="B10" s="137"/>
      <c r="C10" s="134"/>
      <c r="D10" s="134"/>
      <c r="E10" s="134"/>
      <c r="F10" s="143" t="str">
        <f>"Cut-off Date: "&amp;DAY('A. HTT General'!C18)&amp;"/"&amp;MONTH('A. HTT General'!C18)&amp;"/"&amp;YEAR('A. HTT General'!C18)</f>
        <v>Cut-off Date: 31/12/2025</v>
      </c>
      <c r="G10" s="134"/>
      <c r="H10" s="134"/>
      <c r="I10" s="134"/>
      <c r="J10" s="133"/>
    </row>
    <row r="11" spans="2:10" ht="21" x14ac:dyDescent="0.3">
      <c r="B11" s="137"/>
      <c r="C11" s="134"/>
      <c r="D11" s="134"/>
      <c r="E11" s="134"/>
      <c r="F11" s="143"/>
      <c r="G11" s="134"/>
      <c r="H11" s="134"/>
      <c r="I11" s="134"/>
      <c r="J11" s="133"/>
    </row>
    <row r="12" spans="2:10" x14ac:dyDescent="0.3">
      <c r="B12" s="137"/>
      <c r="C12" s="134"/>
      <c r="D12" s="134"/>
      <c r="E12" s="134"/>
      <c r="F12" s="134"/>
      <c r="G12" s="134"/>
      <c r="H12" s="134"/>
      <c r="I12" s="134"/>
      <c r="J12" s="133"/>
    </row>
    <row r="13" spans="2:10" x14ac:dyDescent="0.3">
      <c r="B13" s="137"/>
      <c r="C13" s="134"/>
      <c r="D13" s="134"/>
      <c r="E13" s="134"/>
      <c r="F13" s="134"/>
      <c r="G13" s="134"/>
      <c r="H13" s="134"/>
      <c r="I13" s="134"/>
      <c r="J13" s="133"/>
    </row>
    <row r="14" spans="2:10" x14ac:dyDescent="0.3">
      <c r="B14" s="137"/>
      <c r="C14" s="134"/>
      <c r="D14" s="134"/>
      <c r="E14" s="134"/>
      <c r="F14" s="134"/>
      <c r="G14" s="134"/>
      <c r="H14" s="134"/>
      <c r="I14" s="134"/>
      <c r="J14" s="133"/>
    </row>
    <row r="15" spans="2:10" x14ac:dyDescent="0.3">
      <c r="B15" s="137"/>
      <c r="C15" s="134"/>
      <c r="D15" s="134"/>
      <c r="E15" s="134"/>
      <c r="F15" s="134"/>
      <c r="G15" s="134"/>
      <c r="H15" s="134"/>
      <c r="I15" s="134"/>
      <c r="J15" s="133"/>
    </row>
    <row r="16" spans="2:10" x14ac:dyDescent="0.3">
      <c r="B16" s="137"/>
      <c r="C16" s="134"/>
      <c r="D16" s="134"/>
      <c r="E16" s="134"/>
      <c r="F16" s="134"/>
      <c r="G16" s="134"/>
      <c r="H16" s="134"/>
      <c r="I16" s="134"/>
      <c r="J16" s="133"/>
    </row>
    <row r="17" spans="2:10" x14ac:dyDescent="0.3">
      <c r="B17" s="137"/>
      <c r="C17" s="134"/>
      <c r="D17" s="134"/>
      <c r="E17" s="134"/>
      <c r="F17" s="134"/>
      <c r="G17" s="134"/>
      <c r="H17" s="134"/>
      <c r="I17" s="134"/>
      <c r="J17" s="133"/>
    </row>
    <row r="18" spans="2:10" x14ac:dyDescent="0.3">
      <c r="B18" s="137"/>
      <c r="C18" s="134"/>
      <c r="D18" s="134"/>
      <c r="E18" s="134"/>
      <c r="F18" s="134"/>
      <c r="G18" s="134"/>
      <c r="H18" s="134"/>
      <c r="I18" s="134"/>
      <c r="J18" s="133"/>
    </row>
    <row r="19" spans="2:10" x14ac:dyDescent="0.3">
      <c r="B19" s="137"/>
      <c r="C19" s="134"/>
      <c r="D19" s="134"/>
      <c r="E19" s="134"/>
      <c r="F19" s="134"/>
      <c r="G19" s="134"/>
      <c r="H19" s="134"/>
      <c r="I19" s="134"/>
      <c r="J19" s="133"/>
    </row>
    <row r="20" spans="2:10" x14ac:dyDescent="0.3">
      <c r="B20" s="137"/>
      <c r="C20" s="134"/>
      <c r="D20" s="134"/>
      <c r="E20" s="134"/>
      <c r="F20" s="134"/>
      <c r="G20" s="134"/>
      <c r="H20" s="134"/>
      <c r="I20" s="134"/>
      <c r="J20" s="133"/>
    </row>
    <row r="21" spans="2:10" x14ac:dyDescent="0.3">
      <c r="B21" s="137"/>
      <c r="C21" s="134"/>
      <c r="D21" s="134"/>
      <c r="E21" s="134"/>
      <c r="F21" s="134"/>
      <c r="G21" s="134"/>
      <c r="H21" s="134"/>
      <c r="I21" s="134"/>
      <c r="J21" s="133"/>
    </row>
    <row r="22" spans="2:10" x14ac:dyDescent="0.3">
      <c r="B22" s="137"/>
      <c r="C22" s="134"/>
      <c r="D22" s="134"/>
      <c r="E22" s="134"/>
      <c r="F22" s="142" t="s">
        <v>1422</v>
      </c>
      <c r="G22" s="134"/>
      <c r="H22" s="134"/>
      <c r="I22" s="134"/>
      <c r="J22" s="133"/>
    </row>
    <row r="23" spans="2:10" x14ac:dyDescent="0.3">
      <c r="B23" s="137"/>
      <c r="C23" s="134"/>
      <c r="D23" s="134"/>
      <c r="E23" s="134"/>
      <c r="F23" s="139"/>
      <c r="G23" s="134"/>
      <c r="H23" s="134"/>
      <c r="I23" s="134"/>
      <c r="J23" s="133"/>
    </row>
    <row r="24" spans="2:10" x14ac:dyDescent="0.3">
      <c r="B24" s="137"/>
      <c r="C24" s="134"/>
      <c r="D24" s="141" t="s">
        <v>1421</v>
      </c>
      <c r="E24" s="140" t="s">
        <v>1412</v>
      </c>
      <c r="F24" s="140"/>
      <c r="G24" s="140"/>
      <c r="H24" s="140"/>
      <c r="I24" s="134"/>
      <c r="J24" s="133"/>
    </row>
    <row r="25" spans="2:10" x14ac:dyDescent="0.3">
      <c r="B25" s="137"/>
      <c r="C25" s="134"/>
      <c r="D25" s="134"/>
      <c r="H25" s="134"/>
      <c r="I25" s="134"/>
      <c r="J25" s="133"/>
    </row>
    <row r="26" spans="2:10" x14ac:dyDescent="0.3">
      <c r="B26" s="137"/>
      <c r="C26" s="134"/>
      <c r="D26" s="141" t="s">
        <v>1420</v>
      </c>
      <c r="E26" s="140"/>
      <c r="F26" s="140"/>
      <c r="G26" s="140"/>
      <c r="H26" s="140"/>
      <c r="I26" s="134"/>
      <c r="J26" s="133"/>
    </row>
    <row r="27" spans="2:10" x14ac:dyDescent="0.3">
      <c r="B27" s="137"/>
      <c r="C27" s="134"/>
      <c r="D27" s="138"/>
      <c r="E27" s="138"/>
      <c r="F27" s="138"/>
      <c r="G27" s="138"/>
      <c r="H27" s="138"/>
      <c r="I27" s="134"/>
      <c r="J27" s="133"/>
    </row>
    <row r="28" spans="2:10" x14ac:dyDescent="0.3">
      <c r="B28" s="137"/>
      <c r="C28" s="134"/>
      <c r="D28" s="141" t="s">
        <v>1419</v>
      </c>
      <c r="E28" s="140" t="s">
        <v>1412</v>
      </c>
      <c r="F28" s="140"/>
      <c r="G28" s="140"/>
      <c r="H28" s="140"/>
      <c r="I28" s="134"/>
      <c r="J28" s="133"/>
    </row>
    <row r="29" spans="2:10" x14ac:dyDescent="0.3">
      <c r="B29" s="137"/>
      <c r="C29" s="134"/>
      <c r="D29" s="138"/>
      <c r="E29" s="138"/>
      <c r="F29" s="138"/>
      <c r="G29" s="138"/>
      <c r="H29" s="138"/>
      <c r="I29" s="134"/>
      <c r="J29" s="133"/>
    </row>
    <row r="30" spans="2:10" x14ac:dyDescent="0.3">
      <c r="B30" s="137"/>
      <c r="C30" s="134"/>
      <c r="D30" s="141" t="s">
        <v>1418</v>
      </c>
      <c r="E30" s="140" t="s">
        <v>1412</v>
      </c>
      <c r="F30" s="140"/>
      <c r="G30" s="140"/>
      <c r="H30" s="140"/>
      <c r="I30" s="134"/>
      <c r="J30" s="133"/>
    </row>
    <row r="31" spans="2:10" x14ac:dyDescent="0.3">
      <c r="B31" s="137"/>
      <c r="C31" s="134"/>
      <c r="D31" s="138"/>
      <c r="E31" s="138"/>
      <c r="F31" s="138"/>
      <c r="G31" s="138"/>
      <c r="H31" s="138"/>
      <c r="I31" s="134"/>
      <c r="J31" s="133"/>
    </row>
    <row r="32" spans="2:10" x14ac:dyDescent="0.3">
      <c r="B32" s="137"/>
      <c r="C32" s="134"/>
      <c r="D32" s="141" t="s">
        <v>1417</v>
      </c>
      <c r="E32" s="140" t="s">
        <v>1412</v>
      </c>
      <c r="F32" s="140"/>
      <c r="G32" s="140"/>
      <c r="H32" s="140"/>
      <c r="I32" s="134"/>
      <c r="J32" s="133"/>
    </row>
    <row r="33" spans="2:10" x14ac:dyDescent="0.3">
      <c r="B33" s="137"/>
      <c r="C33" s="134"/>
      <c r="I33" s="134"/>
      <c r="J33" s="133"/>
    </row>
    <row r="34" spans="2:10" x14ac:dyDescent="0.3">
      <c r="B34" s="137"/>
      <c r="C34" s="134"/>
      <c r="D34" s="141" t="s">
        <v>1416</v>
      </c>
      <c r="E34" s="140" t="s">
        <v>1412</v>
      </c>
      <c r="F34" s="140"/>
      <c r="G34" s="140"/>
      <c r="H34" s="140"/>
      <c r="I34" s="134"/>
      <c r="J34" s="133"/>
    </row>
    <row r="35" spans="2:10" x14ac:dyDescent="0.3">
      <c r="B35" s="137"/>
      <c r="C35" s="134"/>
      <c r="D35" s="134"/>
      <c r="E35" s="134"/>
      <c r="F35" s="134"/>
      <c r="G35" s="134"/>
      <c r="H35" s="134"/>
      <c r="I35" s="134"/>
      <c r="J35" s="133"/>
    </row>
    <row r="36" spans="2:10" x14ac:dyDescent="0.3">
      <c r="B36" s="137"/>
      <c r="C36" s="134"/>
      <c r="D36" s="136" t="s">
        <v>1415</v>
      </c>
      <c r="E36" s="135"/>
      <c r="F36" s="135"/>
      <c r="G36" s="135"/>
      <c r="H36" s="135"/>
      <c r="I36" s="134"/>
      <c r="J36" s="133"/>
    </row>
    <row r="37" spans="2:10" x14ac:dyDescent="0.3">
      <c r="B37" s="137"/>
      <c r="C37" s="134"/>
      <c r="D37" s="134"/>
      <c r="E37" s="134"/>
      <c r="F37" s="139"/>
      <c r="G37" s="134"/>
      <c r="H37" s="134"/>
      <c r="I37" s="134"/>
      <c r="J37" s="133"/>
    </row>
    <row r="38" spans="2:10" x14ac:dyDescent="0.3">
      <c r="B38" s="137"/>
      <c r="C38" s="134"/>
      <c r="D38" s="136" t="s">
        <v>1414</v>
      </c>
      <c r="E38" s="135"/>
      <c r="F38" s="135"/>
      <c r="G38" s="135"/>
      <c r="H38" s="135"/>
      <c r="I38" s="134"/>
      <c r="J38" s="133"/>
    </row>
    <row r="39" spans="2:10" x14ac:dyDescent="0.3">
      <c r="B39" s="137"/>
      <c r="C39" s="134"/>
      <c r="I39" s="134"/>
      <c r="J39" s="133"/>
    </row>
    <row r="40" spans="2:10" x14ac:dyDescent="0.3">
      <c r="B40" s="137"/>
      <c r="C40" s="134"/>
      <c r="D40" s="136" t="s">
        <v>1413</v>
      </c>
      <c r="E40" s="135" t="s">
        <v>1412</v>
      </c>
      <c r="F40" s="135"/>
      <c r="G40" s="135"/>
      <c r="H40" s="135"/>
      <c r="I40" s="134"/>
      <c r="J40" s="133"/>
    </row>
    <row r="41" spans="2:10" x14ac:dyDescent="0.3">
      <c r="B41" s="137"/>
      <c r="C41" s="134"/>
      <c r="D41" s="134"/>
      <c r="E41" s="138"/>
      <c r="F41" s="138"/>
      <c r="G41" s="138"/>
      <c r="H41" s="138"/>
      <c r="I41" s="134"/>
      <c r="J41" s="133"/>
    </row>
    <row r="42" spans="2:10" x14ac:dyDescent="0.3">
      <c r="B42" s="137"/>
      <c r="C42" s="134"/>
      <c r="D42" s="136" t="s">
        <v>1411</v>
      </c>
      <c r="E42" s="135"/>
      <c r="F42" s="135"/>
      <c r="G42" s="135"/>
      <c r="H42" s="135"/>
      <c r="I42" s="134"/>
      <c r="J42" s="133"/>
    </row>
    <row r="43" spans="2:10" ht="15" thickBot="1" x14ac:dyDescent="0.35">
      <c r="B43" s="132"/>
      <c r="C43" s="131"/>
      <c r="D43" s="131"/>
      <c r="E43" s="131"/>
      <c r="F43" s="131"/>
      <c r="G43" s="131"/>
      <c r="H43" s="131"/>
      <c r="I43" s="131"/>
      <c r="J43" s="130"/>
    </row>
  </sheetData>
  <mergeCells count="11">
    <mergeCell ref="D6:H6"/>
    <mergeCell ref="D24:H24"/>
    <mergeCell ref="D26:H26"/>
    <mergeCell ref="D28:H28"/>
    <mergeCell ref="D30:H30"/>
    <mergeCell ref="D34:H34"/>
    <mergeCell ref="D36:H36"/>
    <mergeCell ref="D38:H38"/>
    <mergeCell ref="D40:H40"/>
    <mergeCell ref="D42:H42"/>
    <mergeCell ref="D32:H32"/>
  </mergeCells>
  <hyperlinks>
    <hyperlink ref="D24:H24" location="'A. HTT General'!A1" display="Tab A: HTT General" xr:uid="{C655DCA9-0CAB-49D5-91C3-C79C203BF322}"/>
    <hyperlink ref="D26:H26" location="'B1. HTT Mortgage Assets'!A1" display="Worksheet B1: HTT Mortgage Assets" xr:uid="{6B41A07C-F9C8-4DFD-90F6-9B43A1EDCEC7}"/>
    <hyperlink ref="D28:H28" location="'B2. HTT Public Sector Assets'!A1" display="Worksheet C: HTT Public Sector Assets" xr:uid="{B68E58DB-4D77-44E5-8A60-F5E30C73B839}"/>
    <hyperlink ref="D32:H32" location="'C. HTT Harmonised Glossary'!A1" display="Worksheet C: HTT Harmonised Glossary" xr:uid="{53013D20-F44D-4041-B1DA-696EE20AE931}"/>
    <hyperlink ref="D30:H30" location="'B3. HTT Shipping Assets'!A1" display="Worksheet B3: HTT Shipping Assets" xr:uid="{C00401D7-7619-4E57-BC16-A6649633D604}"/>
    <hyperlink ref="D34:H34" location="Disclaimer!A1" display="Disclaimer" xr:uid="{9B574013-C401-4B17-8337-5114EBE44BA2}"/>
    <hyperlink ref="D40:H40" location="'F1. Sustainable M data'!A1" display="Worksheet F1: Sustainable M data" xr:uid="{621ED950-BEE0-4EFD-9740-A4727E03FEAB}"/>
    <hyperlink ref="D42:H42" location="'G1. Crisis M Payment Holidays'!A1" display="Worksheet G1. Crisis M Payment Holidays" xr:uid="{412571A2-1010-45B1-BAEC-00DDA8BCDB1A}"/>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oddFooter>&amp;R_x000D_&amp;1#&amp;"Calibri"&amp;10&amp;K0078D7 Classification :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9375-B716-495C-857B-9036B012B20C}">
  <sheetPr>
    <tabColor theme="9" tint="-0.249977111117893"/>
  </sheetPr>
  <dimension ref="A1:H413"/>
  <sheetViews>
    <sheetView view="pageBreakPreview" zoomScale="60" zoomScaleNormal="85" workbookViewId="0"/>
  </sheetViews>
  <sheetFormatPr defaultColWidth="8.88671875" defaultRowHeight="14.4" outlineLevelRow="1" x14ac:dyDescent="0.25"/>
  <cols>
    <col min="1" max="1" width="13.33203125" style="153" customWidth="1"/>
    <col min="2" max="2" width="60.6640625" style="153" customWidth="1"/>
    <col min="3" max="3" width="39.109375" style="153" bestFit="1" customWidth="1"/>
    <col min="4" max="4" width="35.109375" style="153" bestFit="1" customWidth="1"/>
    <col min="5" max="5" width="6.6640625" style="153" customWidth="1"/>
    <col min="6" max="6" width="41.6640625" style="153" customWidth="1"/>
    <col min="7" max="7" width="41.6640625" style="152" customWidth="1"/>
    <col min="8" max="8" width="25.6640625" style="152" customWidth="1"/>
    <col min="9" max="16384" width="8.88671875" style="151"/>
  </cols>
  <sheetData>
    <row r="1" spans="1:7" ht="31.2" x14ac:dyDescent="0.25">
      <c r="A1" s="235" t="s">
        <v>1490</v>
      </c>
      <c r="B1" s="235"/>
      <c r="C1" s="152"/>
      <c r="D1" s="152"/>
      <c r="E1" s="152"/>
      <c r="F1" s="234" t="s">
        <v>1489</v>
      </c>
    </row>
    <row r="2" spans="1:7" thickBot="1" x14ac:dyDescent="0.3">
      <c r="A2" s="152"/>
      <c r="B2" s="233"/>
      <c r="C2" s="233"/>
      <c r="D2" s="152"/>
      <c r="E2" s="152"/>
      <c r="F2" s="152"/>
    </row>
    <row r="3" spans="1:7" ht="18.600000000000001" thickBot="1" x14ac:dyDescent="0.3">
      <c r="A3" s="230"/>
      <c r="B3" s="232" t="s">
        <v>0</v>
      </c>
      <c r="C3" s="231" t="s">
        <v>1</v>
      </c>
      <c r="D3" s="230"/>
      <c r="E3" s="230"/>
      <c r="F3" s="152"/>
      <c r="G3" s="230"/>
    </row>
    <row r="4" spans="1:7" ht="15" thickBot="1" x14ac:dyDescent="0.3"/>
    <row r="5" spans="1:7" ht="18" x14ac:dyDescent="0.25">
      <c r="A5" s="228"/>
      <c r="B5" s="229" t="s">
        <v>2</v>
      </c>
      <c r="C5" s="228"/>
      <c r="E5" s="196"/>
      <c r="F5" s="196"/>
    </row>
    <row r="6" spans="1:7" x14ac:dyDescent="0.25">
      <c r="B6" s="226" t="s">
        <v>3</v>
      </c>
      <c r="C6" s="196"/>
      <c r="D6" s="196"/>
    </row>
    <row r="7" spans="1:7" x14ac:dyDescent="0.25">
      <c r="B7" s="227" t="s">
        <v>1479</v>
      </c>
      <c r="C7" s="196"/>
      <c r="D7" s="196"/>
    </row>
    <row r="8" spans="1:7" x14ac:dyDescent="0.25">
      <c r="B8" s="227" t="s">
        <v>4</v>
      </c>
      <c r="C8" s="196"/>
      <c r="D8" s="196"/>
      <c r="F8" s="153" t="s">
        <v>1488</v>
      </c>
    </row>
    <row r="9" spans="1:7" x14ac:dyDescent="0.25">
      <c r="B9" s="226" t="s">
        <v>1487</v>
      </c>
    </row>
    <row r="10" spans="1:7" x14ac:dyDescent="0.25">
      <c r="B10" s="226" t="s">
        <v>401</v>
      </c>
    </row>
    <row r="11" spans="1:7" ht="15" thickBot="1" x14ac:dyDescent="0.3">
      <c r="B11" s="225" t="s">
        <v>412</v>
      </c>
    </row>
    <row r="12" spans="1:7" x14ac:dyDescent="0.25">
      <c r="B12" s="224"/>
    </row>
    <row r="13" spans="1:7" ht="36" x14ac:dyDescent="0.25">
      <c r="A13" s="162" t="s">
        <v>5</v>
      </c>
      <c r="B13" s="162" t="s">
        <v>3</v>
      </c>
      <c r="C13" s="161"/>
      <c r="D13" s="161"/>
      <c r="E13" s="161"/>
      <c r="F13" s="161"/>
      <c r="G13" s="160"/>
    </row>
    <row r="14" spans="1:7" x14ac:dyDescent="0.25">
      <c r="A14" s="153" t="s">
        <v>6</v>
      </c>
      <c r="B14" s="197" t="s">
        <v>7</v>
      </c>
      <c r="C14" s="153" t="s">
        <v>8</v>
      </c>
      <c r="E14" s="196"/>
      <c r="F14" s="196"/>
    </row>
    <row r="15" spans="1:7" x14ac:dyDescent="0.25">
      <c r="A15" s="153" t="s">
        <v>9</v>
      </c>
      <c r="B15" s="197" t="s">
        <v>10</v>
      </c>
      <c r="C15" s="221" t="s">
        <v>11</v>
      </c>
      <c r="E15" s="196"/>
      <c r="F15" s="196"/>
    </row>
    <row r="16" spans="1:7" x14ac:dyDescent="0.25">
      <c r="A16" s="153" t="s">
        <v>12</v>
      </c>
      <c r="B16" s="197" t="s">
        <v>13</v>
      </c>
      <c r="C16" s="221" t="s">
        <v>14</v>
      </c>
      <c r="E16" s="196"/>
      <c r="F16" s="196"/>
    </row>
    <row r="17" spans="1:7" ht="28.8" x14ac:dyDescent="0.25">
      <c r="A17" s="153" t="s">
        <v>15</v>
      </c>
      <c r="B17" s="197" t="s">
        <v>16</v>
      </c>
      <c r="C17" s="221" t="s">
        <v>17</v>
      </c>
      <c r="E17" s="196"/>
      <c r="F17" s="196"/>
    </row>
    <row r="18" spans="1:7" outlineLevel="1" x14ac:dyDescent="0.25">
      <c r="A18" s="153" t="s">
        <v>18</v>
      </c>
      <c r="B18" s="197" t="s">
        <v>19</v>
      </c>
      <c r="C18" s="223">
        <v>46022</v>
      </c>
      <c r="E18" s="196"/>
      <c r="F18" s="196"/>
    </row>
    <row r="19" spans="1:7" outlineLevel="1" x14ac:dyDescent="0.25">
      <c r="A19" s="153" t="s">
        <v>1486</v>
      </c>
      <c r="B19" s="197" t="s">
        <v>1485</v>
      </c>
      <c r="E19" s="196"/>
      <c r="F19" s="196"/>
    </row>
    <row r="20" spans="1:7" outlineLevel="1" x14ac:dyDescent="0.25">
      <c r="A20" s="153" t="s">
        <v>20</v>
      </c>
      <c r="B20" s="155" t="s">
        <v>1484</v>
      </c>
      <c r="E20" s="196"/>
      <c r="F20" s="196"/>
    </row>
    <row r="21" spans="1:7" outlineLevel="1" x14ac:dyDescent="0.25">
      <c r="A21" s="153" t="s">
        <v>1483</v>
      </c>
      <c r="B21" s="155" t="s">
        <v>1482</v>
      </c>
      <c r="E21" s="196"/>
      <c r="F21" s="196"/>
    </row>
    <row r="22" spans="1:7" outlineLevel="1" x14ac:dyDescent="0.25">
      <c r="A22" s="153" t="s">
        <v>21</v>
      </c>
      <c r="B22" s="155"/>
      <c r="E22" s="196"/>
      <c r="F22" s="196"/>
    </row>
    <row r="23" spans="1:7" outlineLevel="1" x14ac:dyDescent="0.25">
      <c r="A23" s="153" t="s">
        <v>22</v>
      </c>
      <c r="B23" s="155"/>
      <c r="E23" s="196"/>
      <c r="F23" s="196"/>
    </row>
    <row r="24" spans="1:7" outlineLevel="1" x14ac:dyDescent="0.25">
      <c r="A24" s="153" t="s">
        <v>1481</v>
      </c>
      <c r="B24" s="155"/>
      <c r="E24" s="196"/>
      <c r="F24" s="196"/>
    </row>
    <row r="25" spans="1:7" outlineLevel="1" x14ac:dyDescent="0.25">
      <c r="A25" s="153" t="s">
        <v>1480</v>
      </c>
      <c r="B25" s="155"/>
      <c r="E25" s="196"/>
      <c r="F25" s="196"/>
    </row>
    <row r="26" spans="1:7" ht="18" x14ac:dyDescent="0.25">
      <c r="A26" s="161"/>
      <c r="B26" s="162" t="s">
        <v>1479</v>
      </c>
      <c r="C26" s="161"/>
      <c r="D26" s="161"/>
      <c r="E26" s="161"/>
      <c r="F26" s="161"/>
      <c r="G26" s="160"/>
    </row>
    <row r="27" spans="1:7" x14ac:dyDescent="0.25">
      <c r="A27" s="153" t="s">
        <v>23</v>
      </c>
      <c r="B27" s="220" t="s">
        <v>1478</v>
      </c>
      <c r="C27" s="221" t="s">
        <v>24</v>
      </c>
      <c r="D27" s="176"/>
      <c r="E27" s="176"/>
      <c r="F27" s="176"/>
    </row>
    <row r="28" spans="1:7" x14ac:dyDescent="0.25">
      <c r="A28" s="153" t="s">
        <v>25</v>
      </c>
      <c r="B28" s="222" t="s">
        <v>1477</v>
      </c>
      <c r="C28" s="221" t="s">
        <v>24</v>
      </c>
      <c r="D28" s="176"/>
      <c r="E28" s="176"/>
      <c r="F28" s="176"/>
    </row>
    <row r="29" spans="1:7" x14ac:dyDescent="0.25">
      <c r="A29" s="153" t="s">
        <v>26</v>
      </c>
      <c r="B29" s="220" t="s">
        <v>27</v>
      </c>
      <c r="C29" s="221" t="s">
        <v>24</v>
      </c>
      <c r="E29" s="176"/>
      <c r="F29" s="176"/>
    </row>
    <row r="30" spans="1:7" outlineLevel="1" x14ac:dyDescent="0.25">
      <c r="A30" s="153" t="s">
        <v>28</v>
      </c>
      <c r="B30" s="220" t="s">
        <v>29</v>
      </c>
      <c r="C30" s="221" t="s">
        <v>30</v>
      </c>
      <c r="E30" s="176"/>
      <c r="F30" s="176"/>
    </row>
    <row r="31" spans="1:7" outlineLevel="1" x14ac:dyDescent="0.25">
      <c r="A31" s="153" t="s">
        <v>31</v>
      </c>
      <c r="B31" s="220"/>
      <c r="E31" s="176"/>
      <c r="F31" s="176"/>
    </row>
    <row r="32" spans="1:7" outlineLevel="1" x14ac:dyDescent="0.25">
      <c r="A32" s="153" t="s">
        <v>32</v>
      </c>
      <c r="B32" s="220"/>
      <c r="E32" s="176"/>
      <c r="F32" s="176"/>
    </row>
    <row r="33" spans="1:8" outlineLevel="1" x14ac:dyDescent="0.25">
      <c r="A33" s="153" t="s">
        <v>33</v>
      </c>
      <c r="B33" s="220"/>
      <c r="E33" s="176"/>
      <c r="F33" s="176"/>
    </row>
    <row r="34" spans="1:8" outlineLevel="1" x14ac:dyDescent="0.25">
      <c r="A34" s="153" t="s">
        <v>34</v>
      </c>
      <c r="B34" s="220"/>
      <c r="E34" s="176"/>
      <c r="F34" s="176"/>
    </row>
    <row r="35" spans="1:8" outlineLevel="1" x14ac:dyDescent="0.25">
      <c r="A35" s="153" t="s">
        <v>1476</v>
      </c>
      <c r="B35" s="219"/>
      <c r="E35" s="176"/>
      <c r="F35" s="176"/>
    </row>
    <row r="36" spans="1:8" ht="18" x14ac:dyDescent="0.25">
      <c r="A36" s="162"/>
      <c r="B36" s="162" t="s">
        <v>4</v>
      </c>
      <c r="C36" s="162"/>
      <c r="D36" s="161"/>
      <c r="E36" s="161"/>
      <c r="F36" s="161"/>
      <c r="G36" s="160"/>
    </row>
    <row r="37" spans="1:8" ht="15" customHeight="1" x14ac:dyDescent="0.25">
      <c r="A37" s="158"/>
      <c r="B37" s="159" t="s">
        <v>35</v>
      </c>
      <c r="C37" s="158" t="s">
        <v>59</v>
      </c>
      <c r="D37" s="157"/>
      <c r="E37" s="157"/>
      <c r="F37" s="157"/>
      <c r="G37" s="156"/>
    </row>
    <row r="38" spans="1:8" x14ac:dyDescent="0.25">
      <c r="A38" s="153" t="s">
        <v>36</v>
      </c>
      <c r="B38" s="176" t="s">
        <v>1475</v>
      </c>
      <c r="C38" s="165">
        <v>2275.9206877699999</v>
      </c>
      <c r="F38" s="176"/>
    </row>
    <row r="39" spans="1:8" x14ac:dyDescent="0.25">
      <c r="A39" s="153" t="s">
        <v>37</v>
      </c>
      <c r="B39" s="176" t="s">
        <v>38</v>
      </c>
      <c r="C39" s="165">
        <v>1750</v>
      </c>
      <c r="F39" s="176"/>
      <c r="H39" s="151"/>
    </row>
    <row r="40" spans="1:8" outlineLevel="1" x14ac:dyDescent="0.25">
      <c r="A40" s="153" t="s">
        <v>39</v>
      </c>
      <c r="B40" s="164" t="s">
        <v>40</v>
      </c>
      <c r="C40" s="165">
        <v>2237.6492343396299</v>
      </c>
      <c r="F40" s="176"/>
      <c r="H40" s="151"/>
    </row>
    <row r="41" spans="1:8" outlineLevel="1" x14ac:dyDescent="0.25">
      <c r="A41" s="153" t="s">
        <v>41</v>
      </c>
      <c r="B41" s="164" t="s">
        <v>42</v>
      </c>
      <c r="C41" s="165">
        <v>1790.2244687499999</v>
      </c>
      <c r="F41" s="176"/>
      <c r="H41" s="151"/>
    </row>
    <row r="42" spans="1:8" outlineLevel="1" x14ac:dyDescent="0.25">
      <c r="A42" s="153" t="s">
        <v>43</v>
      </c>
      <c r="B42" s="164"/>
      <c r="C42" s="182"/>
      <c r="F42" s="176"/>
      <c r="H42" s="151"/>
    </row>
    <row r="43" spans="1:8" outlineLevel="1" x14ac:dyDescent="0.25">
      <c r="A43" s="152" t="s">
        <v>1474</v>
      </c>
      <c r="B43" s="176"/>
      <c r="F43" s="176"/>
      <c r="H43" s="151"/>
    </row>
    <row r="44" spans="1:8" ht="15" customHeight="1" x14ac:dyDescent="0.25">
      <c r="A44" s="158"/>
      <c r="B44" s="158" t="s">
        <v>1473</v>
      </c>
      <c r="C44" s="158" t="s">
        <v>44</v>
      </c>
      <c r="D44" s="158" t="s">
        <v>45</v>
      </c>
      <c r="E44" s="158"/>
      <c r="F44" s="158" t="s">
        <v>46</v>
      </c>
      <c r="G44" s="158" t="s">
        <v>47</v>
      </c>
      <c r="H44" s="151"/>
    </row>
    <row r="45" spans="1:8" x14ac:dyDescent="0.25">
      <c r="A45" s="153" t="s">
        <v>48</v>
      </c>
      <c r="B45" s="176" t="s">
        <v>49</v>
      </c>
      <c r="C45" s="218">
        <v>0.05</v>
      </c>
      <c r="D45" s="183">
        <f>IF(OR(C38="[For completion]",C39="[For completion]"),"Please complete G.3.1.1 and G.3.1.2",(C38/C39-1-MAX(C45,F45)))</f>
        <v>0.25052610729714281</v>
      </c>
      <c r="E45" s="203"/>
      <c r="F45" s="203">
        <v>0.05</v>
      </c>
      <c r="G45" s="153" t="s">
        <v>50</v>
      </c>
      <c r="H45" s="151"/>
    </row>
    <row r="46" spans="1:8" outlineLevel="1" x14ac:dyDescent="0.25">
      <c r="C46" s="203"/>
      <c r="D46" s="203"/>
      <c r="E46" s="203"/>
      <c r="F46" s="203"/>
      <c r="G46" s="170"/>
      <c r="H46" s="151"/>
    </row>
    <row r="47" spans="1:8" outlineLevel="1" x14ac:dyDescent="0.25">
      <c r="A47" s="217" t="s">
        <v>51</v>
      </c>
      <c r="B47" s="217" t="s">
        <v>52</v>
      </c>
      <c r="C47" s="216">
        <f>IF(OR(C38="[For completion]",C39="[For completion]"),"", C38-C39)</f>
        <v>525.92068776999986</v>
      </c>
      <c r="D47" s="203"/>
      <c r="E47" s="203"/>
      <c r="F47" s="203"/>
      <c r="G47" s="170"/>
      <c r="H47" s="151"/>
    </row>
    <row r="48" spans="1:8" outlineLevel="1" x14ac:dyDescent="0.25">
      <c r="A48" s="153" t="s">
        <v>53</v>
      </c>
      <c r="C48" s="170"/>
      <c r="D48" s="170"/>
      <c r="E48" s="170"/>
      <c r="F48" s="170"/>
      <c r="G48" s="170"/>
      <c r="H48" s="151"/>
    </row>
    <row r="49" spans="1:8" outlineLevel="1" x14ac:dyDescent="0.25">
      <c r="A49" s="153" t="s">
        <v>54</v>
      </c>
      <c r="B49" s="155" t="s">
        <v>55</v>
      </c>
      <c r="C49" s="170"/>
      <c r="D49" s="215">
        <v>0.27353492251902001</v>
      </c>
      <c r="E49" s="170"/>
      <c r="F49" s="170"/>
      <c r="G49" s="170"/>
      <c r="H49" s="151"/>
    </row>
    <row r="50" spans="1:8" outlineLevel="1" x14ac:dyDescent="0.25">
      <c r="A50" s="153" t="s">
        <v>56</v>
      </c>
      <c r="B50" s="155" t="s">
        <v>57</v>
      </c>
      <c r="C50" s="170"/>
      <c r="D50" s="215">
        <v>0.24992662841997401</v>
      </c>
      <c r="E50" s="170"/>
      <c r="F50" s="170"/>
      <c r="G50" s="170"/>
      <c r="H50" s="151"/>
    </row>
    <row r="51" spans="1:8" outlineLevel="1" x14ac:dyDescent="0.25">
      <c r="A51" s="153" t="s">
        <v>58</v>
      </c>
      <c r="B51" s="155"/>
      <c r="C51" s="170"/>
      <c r="D51" s="170"/>
      <c r="E51" s="170"/>
      <c r="F51" s="170"/>
      <c r="G51" s="170"/>
      <c r="H51" s="151"/>
    </row>
    <row r="52" spans="1:8" ht="15" customHeight="1" x14ac:dyDescent="0.25">
      <c r="A52" s="158"/>
      <c r="B52" s="159" t="s">
        <v>1472</v>
      </c>
      <c r="C52" s="158" t="s">
        <v>59</v>
      </c>
      <c r="D52" s="158"/>
      <c r="E52" s="157"/>
      <c r="F52" s="156" t="s">
        <v>293</v>
      </c>
      <c r="G52" s="156"/>
      <c r="H52" s="151"/>
    </row>
    <row r="53" spans="1:8" x14ac:dyDescent="0.25">
      <c r="A53" s="153" t="s">
        <v>60</v>
      </c>
      <c r="B53" s="176" t="s">
        <v>61</v>
      </c>
      <c r="C53" s="165">
        <v>2275.9206877699999</v>
      </c>
      <c r="E53" s="191"/>
      <c r="F53" s="185">
        <f>IF($C$58=0,"",IF(C53="[for completion]","",C53/$C$58))</f>
        <v>0.94659578823526558</v>
      </c>
      <c r="G53" s="185"/>
      <c r="H53" s="151"/>
    </row>
    <row r="54" spans="1:8" x14ac:dyDescent="0.25">
      <c r="A54" s="153" t="s">
        <v>62</v>
      </c>
      <c r="B54" s="176" t="s">
        <v>63</v>
      </c>
      <c r="C54" s="165" t="s">
        <v>64</v>
      </c>
      <c r="E54" s="191"/>
      <c r="F54" s="214">
        <v>0</v>
      </c>
      <c r="G54" s="185"/>
      <c r="H54" s="151"/>
    </row>
    <row r="55" spans="1:8" x14ac:dyDescent="0.25">
      <c r="A55" s="153" t="s">
        <v>65</v>
      </c>
      <c r="B55" s="176" t="s">
        <v>66</v>
      </c>
      <c r="C55" s="165" t="s">
        <v>64</v>
      </c>
      <c r="E55" s="191"/>
      <c r="F55" s="214">
        <v>0</v>
      </c>
      <c r="G55" s="185"/>
      <c r="H55" s="151"/>
    </row>
    <row r="56" spans="1:8" x14ac:dyDescent="0.25">
      <c r="A56" s="153" t="s">
        <v>67</v>
      </c>
      <c r="B56" s="176" t="s">
        <v>68</v>
      </c>
      <c r="C56" s="165">
        <v>20</v>
      </c>
      <c r="E56" s="191"/>
      <c r="F56" s="185">
        <f>IF($C$58=0,"",IF(C56="[for completion]","",C56/$C$58))</f>
        <v>8.3183547943646678E-3</v>
      </c>
      <c r="G56" s="185"/>
      <c r="H56" s="151"/>
    </row>
    <row r="57" spans="1:8" x14ac:dyDescent="0.25">
      <c r="A57" s="153" t="s">
        <v>69</v>
      </c>
      <c r="B57" s="153" t="s">
        <v>70</v>
      </c>
      <c r="C57" s="165">
        <v>108.40089918</v>
      </c>
      <c r="E57" s="191"/>
      <c r="F57" s="185">
        <f>IF($C$58=0,"",IF(C57="[for completion]","",C57/$C$58))</f>
        <v>4.5085856970369702E-2</v>
      </c>
      <c r="G57" s="185"/>
      <c r="H57" s="151"/>
    </row>
    <row r="58" spans="1:8" x14ac:dyDescent="0.25">
      <c r="A58" s="153" t="s">
        <v>71</v>
      </c>
      <c r="B58" s="190" t="s">
        <v>72</v>
      </c>
      <c r="C58" s="177">
        <f>SUM(C53:C57)</f>
        <v>2404.32158695</v>
      </c>
      <c r="D58" s="191"/>
      <c r="E58" s="191"/>
      <c r="F58" s="189">
        <f>SUM(F53:F57)</f>
        <v>1</v>
      </c>
      <c r="G58" s="185"/>
      <c r="H58" s="151"/>
    </row>
    <row r="59" spans="1:8" outlineLevel="1" x14ac:dyDescent="0.25">
      <c r="A59" s="153" t="s">
        <v>73</v>
      </c>
      <c r="B59" s="154"/>
      <c r="C59" s="182"/>
      <c r="E59" s="191"/>
      <c r="F59" s="180"/>
      <c r="G59" s="185"/>
      <c r="H59" s="151"/>
    </row>
    <row r="60" spans="1:8" outlineLevel="1" x14ac:dyDescent="0.25">
      <c r="A60" s="153" t="s">
        <v>74</v>
      </c>
      <c r="B60" s="154"/>
      <c r="C60" s="182"/>
      <c r="E60" s="191"/>
      <c r="F60" s="180"/>
      <c r="G60" s="185"/>
      <c r="H60" s="151"/>
    </row>
    <row r="61" spans="1:8" outlineLevel="1" x14ac:dyDescent="0.25">
      <c r="A61" s="153" t="s">
        <v>75</v>
      </c>
      <c r="B61" s="154"/>
      <c r="C61" s="182"/>
      <c r="E61" s="191"/>
      <c r="F61" s="180"/>
      <c r="G61" s="185"/>
      <c r="H61" s="151"/>
    </row>
    <row r="62" spans="1:8" outlineLevel="1" x14ac:dyDescent="0.25">
      <c r="A62" s="153" t="s">
        <v>76</v>
      </c>
      <c r="B62" s="154"/>
      <c r="C62" s="182"/>
      <c r="E62" s="191"/>
      <c r="F62" s="180"/>
      <c r="G62" s="185"/>
      <c r="H62" s="151"/>
    </row>
    <row r="63" spans="1:8" outlineLevel="1" x14ac:dyDescent="0.25">
      <c r="A63" s="153" t="s">
        <v>77</v>
      </c>
      <c r="B63" s="154"/>
      <c r="C63" s="182"/>
      <c r="E63" s="191"/>
      <c r="F63" s="180"/>
      <c r="G63" s="185"/>
      <c r="H63" s="151"/>
    </row>
    <row r="64" spans="1:8" outlineLevel="1" x14ac:dyDescent="0.25">
      <c r="A64" s="153" t="s">
        <v>78</v>
      </c>
      <c r="B64" s="154"/>
      <c r="C64" s="213"/>
      <c r="D64" s="151"/>
      <c r="E64" s="151"/>
      <c r="F64" s="180"/>
      <c r="G64" s="187"/>
      <c r="H64" s="151"/>
    </row>
    <row r="65" spans="1:8" ht="15" customHeight="1" x14ac:dyDescent="0.25">
      <c r="A65" s="158"/>
      <c r="B65" s="159" t="s">
        <v>79</v>
      </c>
      <c r="C65" s="202" t="s">
        <v>1471</v>
      </c>
      <c r="D65" s="202" t="s">
        <v>1470</v>
      </c>
      <c r="E65" s="157"/>
      <c r="F65" s="156" t="s">
        <v>80</v>
      </c>
      <c r="G65" s="156" t="s">
        <v>81</v>
      </c>
      <c r="H65" s="151"/>
    </row>
    <row r="66" spans="1:8" x14ac:dyDescent="0.25">
      <c r="A66" s="153" t="s">
        <v>82</v>
      </c>
      <c r="B66" s="176" t="s">
        <v>1469</v>
      </c>
      <c r="C66" s="165">
        <v>7.9740748234756804</v>
      </c>
      <c r="D66" s="165" t="s">
        <v>50</v>
      </c>
      <c r="E66" s="197"/>
      <c r="F66" s="212"/>
      <c r="G66" s="211"/>
      <c r="H66" s="151"/>
    </row>
    <row r="67" spans="1:8" x14ac:dyDescent="0.25">
      <c r="B67" s="176"/>
      <c r="E67" s="197"/>
      <c r="F67" s="212"/>
      <c r="G67" s="211"/>
      <c r="H67" s="151"/>
    </row>
    <row r="68" spans="1:8" x14ac:dyDescent="0.25">
      <c r="B68" s="176" t="s">
        <v>84</v>
      </c>
      <c r="C68" s="197"/>
      <c r="D68" s="197"/>
      <c r="E68" s="197"/>
      <c r="F68" s="211"/>
      <c r="G68" s="211"/>
      <c r="H68" s="151"/>
    </row>
    <row r="69" spans="1:8" x14ac:dyDescent="0.25">
      <c r="B69" s="176" t="s">
        <v>85</v>
      </c>
      <c r="E69" s="197"/>
      <c r="F69" s="211"/>
      <c r="G69" s="211"/>
      <c r="H69" s="151"/>
    </row>
    <row r="70" spans="1:8" x14ac:dyDescent="0.25">
      <c r="A70" s="153" t="s">
        <v>86</v>
      </c>
      <c r="B70" s="186" t="s">
        <v>114</v>
      </c>
      <c r="C70" s="165">
        <v>43.097601060000002</v>
      </c>
      <c r="D70" s="165" t="s">
        <v>50</v>
      </c>
      <c r="E70" s="186"/>
      <c r="F70" s="185">
        <f>IF($C$77=0,"",IF(C70="[for completion]","",C70/$C$77))</f>
        <v>1.8936336969733358E-2</v>
      </c>
      <c r="G70" s="180" t="str">
        <f>IF($D$77=0,"",IF(D70="[Mark as ND1 if not relevant]","",D70/$D$77))</f>
        <v/>
      </c>
      <c r="H70" s="151"/>
    </row>
    <row r="71" spans="1:8" x14ac:dyDescent="0.25">
      <c r="A71" s="153" t="s">
        <v>87</v>
      </c>
      <c r="B71" s="186" t="s">
        <v>116</v>
      </c>
      <c r="C71" s="165">
        <v>68.931806010000003</v>
      </c>
      <c r="D71" s="165" t="s">
        <v>50</v>
      </c>
      <c r="E71" s="186"/>
      <c r="F71" s="185">
        <f>IF($C$77=0,"",IF(C71="[for completion]","",C71/$C$77))</f>
        <v>3.0287437686390126E-2</v>
      </c>
      <c r="G71" s="180" t="str">
        <f>IF($D$77=0,"",IF(D71="[Mark as ND1 if not relevant]","",D71/$D$77))</f>
        <v/>
      </c>
      <c r="H71" s="151"/>
    </row>
    <row r="72" spans="1:8" x14ac:dyDescent="0.25">
      <c r="A72" s="153" t="s">
        <v>88</v>
      </c>
      <c r="B72" s="186" t="s">
        <v>118</v>
      </c>
      <c r="C72" s="165">
        <v>105.31546455</v>
      </c>
      <c r="D72" s="165" t="s">
        <v>50</v>
      </c>
      <c r="E72" s="186"/>
      <c r="F72" s="185">
        <f>IF($C$77=0,"",IF(C72="[for completion]","",C72/$C$77))</f>
        <v>4.6273784985535062E-2</v>
      </c>
      <c r="G72" s="180" t="str">
        <f>IF($D$77=0,"",IF(D72="[Mark as ND1 if not relevant]","",D72/$D$77))</f>
        <v/>
      </c>
      <c r="H72" s="151"/>
    </row>
    <row r="73" spans="1:8" x14ac:dyDescent="0.25">
      <c r="A73" s="153" t="s">
        <v>89</v>
      </c>
      <c r="B73" s="186" t="s">
        <v>120</v>
      </c>
      <c r="C73" s="165">
        <v>115.98030491999999</v>
      </c>
      <c r="D73" s="165" t="s">
        <v>50</v>
      </c>
      <c r="E73" s="186"/>
      <c r="F73" s="185">
        <f>IF($C$77=0,"",IF(C73="[for completion]","",C73/$C$77))</f>
        <v>5.0959730514001454E-2</v>
      </c>
      <c r="G73" s="180" t="str">
        <f>IF($D$77=0,"",IF(D73="[Mark as ND1 if not relevant]","",D73/$D$77))</f>
        <v/>
      </c>
      <c r="H73" s="151"/>
    </row>
    <row r="74" spans="1:8" x14ac:dyDescent="0.25">
      <c r="A74" s="153" t="s">
        <v>90</v>
      </c>
      <c r="B74" s="186" t="s">
        <v>122</v>
      </c>
      <c r="C74" s="165">
        <v>165.04746105000001</v>
      </c>
      <c r="D74" s="165" t="s">
        <v>50</v>
      </c>
      <c r="E74" s="186"/>
      <c r="F74" s="185">
        <f>IF($C$77=0,"",IF(C74="[for completion]","",C74/$C$77))</f>
        <v>7.2518986244515152E-2</v>
      </c>
      <c r="G74" s="180" t="str">
        <f>IF($D$77=0,"",IF(D74="[Mark as ND1 if not relevant]","",D74/$D$77))</f>
        <v/>
      </c>
      <c r="H74" s="151"/>
    </row>
    <row r="75" spans="1:8" x14ac:dyDescent="0.25">
      <c r="A75" s="153" t="s">
        <v>91</v>
      </c>
      <c r="B75" s="186" t="s">
        <v>124</v>
      </c>
      <c r="C75" s="165">
        <v>1038.10753606</v>
      </c>
      <c r="D75" s="165" t="s">
        <v>50</v>
      </c>
      <c r="E75" s="186"/>
      <c r="F75" s="185">
        <f>IF($C$77=0,"",IF(C75="[for completion]","",C75/$C$77))</f>
        <v>0.45612641145116634</v>
      </c>
      <c r="G75" s="180" t="str">
        <f>IF($D$77=0,"",IF(D75="[Mark as ND1 if not relevant]","",D75/$D$77))</f>
        <v/>
      </c>
      <c r="H75" s="151"/>
    </row>
    <row r="76" spans="1:8" x14ac:dyDescent="0.25">
      <c r="A76" s="153" t="s">
        <v>92</v>
      </c>
      <c r="B76" s="186" t="s">
        <v>126</v>
      </c>
      <c r="C76" s="165">
        <v>739.44051411999897</v>
      </c>
      <c r="D76" s="165" t="s">
        <v>50</v>
      </c>
      <c r="E76" s="186"/>
      <c r="F76" s="185">
        <f>IF($C$77=0,"",IF(C76="[for completion]","",C76/$C$77))</f>
        <v>0.32489731214865852</v>
      </c>
      <c r="G76" s="180" t="str">
        <f>IF($D$77=0,"",IF(D76="[Mark as ND1 if not relevant]","",D76/$D$77))</f>
        <v/>
      </c>
      <c r="H76" s="151"/>
    </row>
    <row r="77" spans="1:8" x14ac:dyDescent="0.25">
      <c r="A77" s="153" t="s">
        <v>93</v>
      </c>
      <c r="B77" s="184" t="s">
        <v>72</v>
      </c>
      <c r="C77" s="177">
        <f>SUM(C70:C76)</f>
        <v>2275.9206877699989</v>
      </c>
      <c r="D77" s="177">
        <f>SUM(D70:D76)</f>
        <v>0</v>
      </c>
      <c r="E77" s="176"/>
      <c r="F77" s="188">
        <f>SUM(F70:F76)</f>
        <v>1</v>
      </c>
      <c r="G77" s="188">
        <f>SUM(G70:G76)</f>
        <v>0</v>
      </c>
      <c r="H77" s="151"/>
    </row>
    <row r="78" spans="1:8" outlineLevel="1" x14ac:dyDescent="0.25">
      <c r="A78" s="153" t="s">
        <v>95</v>
      </c>
      <c r="B78" s="206" t="s">
        <v>96</v>
      </c>
      <c r="C78" s="165">
        <v>0.40812229999999999</v>
      </c>
      <c r="D78" s="177"/>
      <c r="E78" s="176"/>
      <c r="F78" s="180">
        <f>IF($C$77=0,"",IF(C78="[for completion]","",C78/$C$77))</f>
        <v>1.7932184640400976E-4</v>
      </c>
      <c r="G78" s="180" t="str">
        <f>IF($D$77=0,"",IF(D78="[for completion]","",D78/$D$77))</f>
        <v/>
      </c>
      <c r="H78" s="151"/>
    </row>
    <row r="79" spans="1:8" outlineLevel="1" x14ac:dyDescent="0.25">
      <c r="A79" s="153" t="s">
        <v>97</v>
      </c>
      <c r="B79" s="206" t="s">
        <v>98</v>
      </c>
      <c r="C79" s="165">
        <v>20.34405112</v>
      </c>
      <c r="D79" s="177"/>
      <c r="E79" s="176"/>
      <c r="F79" s="180">
        <f>IF($C$77=0,"",IF(C79="[for completion]","",C79/$C$77))</f>
        <v>8.9388225298543175E-3</v>
      </c>
      <c r="G79" s="180" t="str">
        <f>IF($D$77=0,"",IF(D79="[for completion]","",D79/$D$77))</f>
        <v/>
      </c>
      <c r="H79" s="151"/>
    </row>
    <row r="80" spans="1:8" outlineLevel="1" x14ac:dyDescent="0.25">
      <c r="A80" s="153" t="s">
        <v>99</v>
      </c>
      <c r="B80" s="206" t="s">
        <v>1465</v>
      </c>
      <c r="C80" s="165">
        <v>22.34542764</v>
      </c>
      <c r="D80" s="177"/>
      <c r="E80" s="176"/>
      <c r="F80" s="180">
        <f>IF($C$77=0,"",IF(C80="[for completion]","",C80/$C$77))</f>
        <v>9.8181925934750294E-3</v>
      </c>
      <c r="G80" s="180" t="str">
        <f>IF($D$77=0,"",IF(D80="[for completion]","",D80/$D$77))</f>
        <v/>
      </c>
      <c r="H80" s="151"/>
    </row>
    <row r="81" spans="1:8" outlineLevel="1" x14ac:dyDescent="0.25">
      <c r="A81" s="153" t="s">
        <v>100</v>
      </c>
      <c r="B81" s="206" t="s">
        <v>101</v>
      </c>
      <c r="C81" s="165">
        <v>29.184946839999999</v>
      </c>
      <c r="D81" s="177"/>
      <c r="E81" s="176"/>
      <c r="F81" s="180">
        <f>IF($C$77=0,"",IF(C81="[for completion]","",C81/$C$77))</f>
        <v>1.2823358475024936E-2</v>
      </c>
      <c r="G81" s="180" t="str">
        <f>IF($D$77=0,"",IF(D81="[for completion]","",D81/$D$77))</f>
        <v/>
      </c>
      <c r="H81" s="151"/>
    </row>
    <row r="82" spans="1:8" outlineLevel="1" x14ac:dyDescent="0.25">
      <c r="A82" s="153" t="s">
        <v>102</v>
      </c>
      <c r="B82" s="206" t="s">
        <v>1464</v>
      </c>
      <c r="C82" s="165">
        <v>39.7468591700001</v>
      </c>
      <c r="D82" s="177"/>
      <c r="E82" s="176"/>
      <c r="F82" s="180">
        <f>IF($C$77=0,"",IF(C82="[for completion]","",C82/$C$77))</f>
        <v>1.7464079211365231E-2</v>
      </c>
      <c r="G82" s="180" t="str">
        <f>IF($D$77=0,"",IF(D82="[for completion]","",D82/$D$77))</f>
        <v/>
      </c>
      <c r="H82" s="151"/>
    </row>
    <row r="83" spans="1:8" outlineLevel="1" x14ac:dyDescent="0.25">
      <c r="A83" s="153" t="s">
        <v>103</v>
      </c>
      <c r="B83" s="206"/>
      <c r="C83" s="191"/>
      <c r="D83" s="191"/>
      <c r="E83" s="176"/>
      <c r="F83" s="185"/>
      <c r="G83" s="185"/>
      <c r="H83" s="151"/>
    </row>
    <row r="84" spans="1:8" outlineLevel="1" x14ac:dyDescent="0.25">
      <c r="A84" s="153" t="s">
        <v>104</v>
      </c>
      <c r="B84" s="206"/>
      <c r="C84" s="191"/>
      <c r="D84" s="191"/>
      <c r="E84" s="176"/>
      <c r="F84" s="185"/>
      <c r="G84" s="185"/>
      <c r="H84" s="151"/>
    </row>
    <row r="85" spans="1:8" outlineLevel="1" x14ac:dyDescent="0.25">
      <c r="A85" s="153" t="s">
        <v>105</v>
      </c>
      <c r="B85" s="206"/>
      <c r="C85" s="191"/>
      <c r="D85" s="191"/>
      <c r="E85" s="176"/>
      <c r="F85" s="185"/>
      <c r="G85" s="185"/>
      <c r="H85" s="151"/>
    </row>
    <row r="86" spans="1:8" outlineLevel="1" x14ac:dyDescent="0.25">
      <c r="A86" s="153" t="s">
        <v>106</v>
      </c>
      <c r="B86" s="184"/>
      <c r="C86" s="191"/>
      <c r="D86" s="191"/>
      <c r="E86" s="176"/>
      <c r="F86" s="185"/>
      <c r="G86" s="185" t="str">
        <f>IF($D$77=0,"",IF(D86="[for completion]","",D86/$D$77))</f>
        <v/>
      </c>
      <c r="H86" s="151"/>
    </row>
    <row r="87" spans="1:8" outlineLevel="1" x14ac:dyDescent="0.25">
      <c r="A87" s="153" t="s">
        <v>1468</v>
      </c>
      <c r="B87" s="206"/>
      <c r="C87" s="191"/>
      <c r="D87" s="191"/>
      <c r="E87" s="176"/>
      <c r="F87" s="185"/>
      <c r="G87" s="185" t="str">
        <f>IF($D$77=0,"",IF(D87="[for completion]","",D87/$D$77))</f>
        <v/>
      </c>
      <c r="H87" s="151"/>
    </row>
    <row r="88" spans="1:8" ht="15" customHeight="1" x14ac:dyDescent="0.25">
      <c r="A88" s="158"/>
      <c r="B88" s="159" t="s">
        <v>107</v>
      </c>
      <c r="C88" s="202" t="s">
        <v>1467</v>
      </c>
      <c r="D88" s="202" t="s">
        <v>108</v>
      </c>
      <c r="E88" s="157"/>
      <c r="F88" s="156" t="s">
        <v>1466</v>
      </c>
      <c r="G88" s="158" t="s">
        <v>109</v>
      </c>
      <c r="H88" s="151"/>
    </row>
    <row r="89" spans="1:8" x14ac:dyDescent="0.25">
      <c r="A89" s="153" t="s">
        <v>110</v>
      </c>
      <c r="B89" s="176" t="s">
        <v>83</v>
      </c>
      <c r="C89" s="165">
        <v>2.5722113502935402</v>
      </c>
      <c r="D89" s="165">
        <v>3.5722113502935402</v>
      </c>
      <c r="E89" s="197"/>
      <c r="F89" s="210"/>
      <c r="G89" s="207"/>
      <c r="H89" s="151"/>
    </row>
    <row r="90" spans="1:8" x14ac:dyDescent="0.25">
      <c r="B90" s="176"/>
      <c r="C90" s="208"/>
      <c r="D90" s="208"/>
      <c r="E90" s="197"/>
      <c r="F90" s="210"/>
      <c r="G90" s="207"/>
      <c r="H90" s="151"/>
    </row>
    <row r="91" spans="1:8" x14ac:dyDescent="0.25">
      <c r="B91" s="176" t="s">
        <v>111</v>
      </c>
      <c r="C91" s="209"/>
      <c r="D91" s="209"/>
      <c r="E91" s="197"/>
      <c r="F91" s="207"/>
      <c r="G91" s="207"/>
      <c r="H91" s="151"/>
    </row>
    <row r="92" spans="1:8" x14ac:dyDescent="0.25">
      <c r="A92" s="153" t="s">
        <v>112</v>
      </c>
      <c r="B92" s="176" t="s">
        <v>85</v>
      </c>
      <c r="C92" s="208"/>
      <c r="D92" s="208"/>
      <c r="E92" s="197"/>
      <c r="F92" s="207"/>
      <c r="G92" s="207"/>
      <c r="H92" s="151"/>
    </row>
    <row r="93" spans="1:8" x14ac:dyDescent="0.25">
      <c r="A93" s="153" t="s">
        <v>113</v>
      </c>
      <c r="B93" s="186" t="s">
        <v>114</v>
      </c>
      <c r="C93" s="165">
        <v>0</v>
      </c>
      <c r="D93" s="165">
        <v>0</v>
      </c>
      <c r="E93" s="186"/>
      <c r="F93" s="180">
        <f>IF($C$100=0,"",IF(C93="[for completion]","",IF(C93="","",C93/$C$100)))</f>
        <v>0</v>
      </c>
      <c r="G93" s="180">
        <f>IF($D$100=0,"",IF(D93="[Mark as ND1 if not relevant]","",IF(D93="","",D93/$D$100)))</f>
        <v>0</v>
      </c>
      <c r="H93" s="151"/>
    </row>
    <row r="94" spans="1:8" x14ac:dyDescent="0.25">
      <c r="A94" s="153" t="s">
        <v>115</v>
      </c>
      <c r="B94" s="186" t="s">
        <v>116</v>
      </c>
      <c r="C94" s="165">
        <v>0</v>
      </c>
      <c r="D94" s="165">
        <v>0</v>
      </c>
      <c r="E94" s="186"/>
      <c r="F94" s="180">
        <f>IF($C$100=0,"",IF(C94="[for completion]","",IF(C94="","",C94/$C$100)))</f>
        <v>0</v>
      </c>
      <c r="G94" s="180">
        <f>IF($D$100=0,"",IF(D94="[Mark as ND1 if not relevant]","",IF(D94="","",D94/$D$100)))</f>
        <v>0</v>
      </c>
      <c r="H94" s="151"/>
    </row>
    <row r="95" spans="1:8" x14ac:dyDescent="0.25">
      <c r="A95" s="153" t="s">
        <v>117</v>
      </c>
      <c r="B95" s="186" t="s">
        <v>118</v>
      </c>
      <c r="C95" s="165">
        <v>1750</v>
      </c>
      <c r="D95" s="165">
        <v>0</v>
      </c>
      <c r="E95" s="186"/>
      <c r="F95" s="180">
        <f>IF($C$100=0,"",IF(C95="[for completion]","",IF(C95="","",C95/$C$100)))</f>
        <v>1</v>
      </c>
      <c r="G95" s="180">
        <f>IF($D$100=0,"",IF(D95="[Mark as ND1 if not relevant]","",IF(D95="","",D95/$D$100)))</f>
        <v>0</v>
      </c>
      <c r="H95" s="151"/>
    </row>
    <row r="96" spans="1:8" x14ac:dyDescent="0.25">
      <c r="A96" s="153" t="s">
        <v>119</v>
      </c>
      <c r="B96" s="186" t="s">
        <v>120</v>
      </c>
      <c r="C96" s="165">
        <v>0</v>
      </c>
      <c r="D96" s="165">
        <v>1750</v>
      </c>
      <c r="E96" s="186"/>
      <c r="F96" s="180">
        <f>IF($C$100=0,"",IF(C96="[for completion]","",IF(C96="","",C96/$C$100)))</f>
        <v>0</v>
      </c>
      <c r="G96" s="180">
        <f>IF($D$100=0,"",IF(D96="[Mark as ND1 if not relevant]","",IF(D96="","",D96/$D$100)))</f>
        <v>1</v>
      </c>
      <c r="H96" s="151"/>
    </row>
    <row r="97" spans="1:8" x14ac:dyDescent="0.25">
      <c r="A97" s="153" t="s">
        <v>121</v>
      </c>
      <c r="B97" s="186" t="s">
        <v>122</v>
      </c>
      <c r="C97" s="165">
        <v>0</v>
      </c>
      <c r="D97" s="165">
        <v>0</v>
      </c>
      <c r="E97" s="186"/>
      <c r="F97" s="180">
        <f>IF($C$100=0,"",IF(C97="[for completion]","",IF(C97="","",C97/$C$100)))</f>
        <v>0</v>
      </c>
      <c r="G97" s="180">
        <f>IF($D$100=0,"",IF(D97="[Mark as ND1 if not relevant]","",IF(D97="","",D97/$D$100)))</f>
        <v>0</v>
      </c>
    </row>
    <row r="98" spans="1:8" x14ac:dyDescent="0.25">
      <c r="A98" s="153" t="s">
        <v>123</v>
      </c>
      <c r="B98" s="186" t="s">
        <v>124</v>
      </c>
      <c r="C98" s="165">
        <v>0</v>
      </c>
      <c r="D98" s="165">
        <v>0</v>
      </c>
      <c r="E98" s="186"/>
      <c r="F98" s="180">
        <f>IF($C$100=0,"",IF(C98="[for completion]","",IF(C98="","",C98/$C$100)))</f>
        <v>0</v>
      </c>
      <c r="G98" s="180">
        <f>IF($D$100=0,"",IF(D98="[Mark as ND1 if not relevant]","",IF(D98="","",D98/$D$100)))</f>
        <v>0</v>
      </c>
    </row>
    <row r="99" spans="1:8" x14ac:dyDescent="0.25">
      <c r="A99" s="153" t="s">
        <v>125</v>
      </c>
      <c r="B99" s="186" t="s">
        <v>126</v>
      </c>
      <c r="C99" s="165">
        <v>0</v>
      </c>
      <c r="D99" s="165">
        <v>0</v>
      </c>
      <c r="E99" s="186"/>
      <c r="F99" s="180">
        <f>IF($C$100=0,"",IF(C99="[for completion]","",IF(C99="","",C99/$C$100)))</f>
        <v>0</v>
      </c>
      <c r="G99" s="180">
        <f>IF($D$100=0,"",IF(D99="[Mark as ND1 if not relevant]","",IF(D99="","",D99/$D$100)))</f>
        <v>0</v>
      </c>
    </row>
    <row r="100" spans="1:8" x14ac:dyDescent="0.25">
      <c r="A100" s="153" t="s">
        <v>127</v>
      </c>
      <c r="B100" s="184" t="s">
        <v>72</v>
      </c>
      <c r="C100" s="177">
        <f>SUM(C93:C99)</f>
        <v>1750</v>
      </c>
      <c r="D100" s="177">
        <f>SUM(D93:D99)</f>
        <v>1750</v>
      </c>
      <c r="E100" s="176"/>
      <c r="F100" s="188">
        <f>SUM(F93:F99)</f>
        <v>1</v>
      </c>
      <c r="G100" s="188">
        <f>SUM(G93:G99)</f>
        <v>1</v>
      </c>
    </row>
    <row r="101" spans="1:8" outlineLevel="1" x14ac:dyDescent="0.25">
      <c r="A101" s="153" t="s">
        <v>128</v>
      </c>
      <c r="B101" s="206" t="s">
        <v>96</v>
      </c>
      <c r="C101" s="165">
        <v>0</v>
      </c>
      <c r="D101" s="177"/>
      <c r="E101" s="176"/>
      <c r="F101" s="180">
        <f>IF($C$100=0,"",IF(C101="[for completion]","",C101/$C$100))</f>
        <v>0</v>
      </c>
      <c r="G101" s="180">
        <f>IF($D$100=0,"",IF(D101="[for completion]","",D101/$D$100))</f>
        <v>0</v>
      </c>
    </row>
    <row r="102" spans="1:8" outlineLevel="1" x14ac:dyDescent="0.25">
      <c r="A102" s="153" t="s">
        <v>129</v>
      </c>
      <c r="B102" s="206" t="s">
        <v>98</v>
      </c>
      <c r="C102" s="165">
        <v>0</v>
      </c>
      <c r="D102" s="177"/>
      <c r="E102" s="176"/>
      <c r="F102" s="180">
        <f>IF($C$100=0,"",IF(C102="[for completion]","",C102/$C$100))</f>
        <v>0</v>
      </c>
      <c r="G102" s="180">
        <f>IF($D$100=0,"",IF(D102="[for completion]","",D102/$D$100))</f>
        <v>0</v>
      </c>
    </row>
    <row r="103" spans="1:8" outlineLevel="1" x14ac:dyDescent="0.25">
      <c r="A103" s="153" t="s">
        <v>130</v>
      </c>
      <c r="B103" s="206" t="s">
        <v>1465</v>
      </c>
      <c r="C103" s="165">
        <v>0</v>
      </c>
      <c r="D103" s="177"/>
      <c r="E103" s="176"/>
      <c r="F103" s="180">
        <f>IF($C$100=0,"",IF(C103="[for completion]","",C103/$C$100))</f>
        <v>0</v>
      </c>
      <c r="G103" s="180">
        <f>IF($D$100=0,"",IF(D103="[for completion]","",D103/$D$100))</f>
        <v>0</v>
      </c>
    </row>
    <row r="104" spans="1:8" outlineLevel="1" x14ac:dyDescent="0.25">
      <c r="A104" s="153" t="s">
        <v>131</v>
      </c>
      <c r="B104" s="206" t="s">
        <v>101</v>
      </c>
      <c r="C104" s="165">
        <v>0</v>
      </c>
      <c r="D104" s="177"/>
      <c r="E104" s="176"/>
      <c r="F104" s="180">
        <f>IF($C$100=0,"",IF(C104="[for completion]","",C104/$C$100))</f>
        <v>0</v>
      </c>
      <c r="G104" s="180">
        <f>IF($D$100=0,"",IF(D104="[for completion]","",D104/$D$100))</f>
        <v>0</v>
      </c>
    </row>
    <row r="105" spans="1:8" outlineLevel="1" x14ac:dyDescent="0.25">
      <c r="A105" s="153" t="s">
        <v>132</v>
      </c>
      <c r="B105" s="206" t="s">
        <v>1464</v>
      </c>
      <c r="C105" s="165">
        <v>0</v>
      </c>
      <c r="D105" s="177"/>
      <c r="E105" s="176"/>
      <c r="F105" s="180">
        <f>IF($C$100=0,"",IF(C105="[for completion]","",C105/$C$100))</f>
        <v>0</v>
      </c>
      <c r="G105" s="180">
        <f>IF($D$100=0,"",IF(D105="[for completion]","",D105/$D$100))</f>
        <v>0</v>
      </c>
    </row>
    <row r="106" spans="1:8" outlineLevel="1" x14ac:dyDescent="0.25">
      <c r="A106" s="153" t="s">
        <v>133</v>
      </c>
      <c r="B106" s="206"/>
      <c r="C106" s="191"/>
      <c r="D106" s="191"/>
      <c r="E106" s="176"/>
      <c r="F106" s="185"/>
      <c r="G106" s="185"/>
    </row>
    <row r="107" spans="1:8" outlineLevel="1" x14ac:dyDescent="0.25">
      <c r="A107" s="153" t="s">
        <v>134</v>
      </c>
      <c r="B107" s="206"/>
      <c r="C107" s="191"/>
      <c r="D107" s="191"/>
      <c r="E107" s="176"/>
      <c r="F107" s="185"/>
      <c r="G107" s="185"/>
    </row>
    <row r="108" spans="1:8" outlineLevel="1" x14ac:dyDescent="0.25">
      <c r="A108" s="153" t="s">
        <v>135</v>
      </c>
      <c r="B108" s="184"/>
      <c r="C108" s="191"/>
      <c r="D108" s="191"/>
      <c r="E108" s="176"/>
      <c r="F108" s="185"/>
      <c r="G108" s="185"/>
    </row>
    <row r="109" spans="1:8" outlineLevel="1" x14ac:dyDescent="0.25">
      <c r="A109" s="153" t="s">
        <v>136</v>
      </c>
      <c r="B109" s="206"/>
      <c r="C109" s="191"/>
      <c r="D109" s="191"/>
      <c r="E109" s="176"/>
      <c r="F109" s="185"/>
      <c r="G109" s="185"/>
    </row>
    <row r="110" spans="1:8" outlineLevel="1" x14ac:dyDescent="0.25">
      <c r="A110" s="153" t="s">
        <v>137</v>
      </c>
      <c r="B110" s="206"/>
      <c r="C110" s="191"/>
      <c r="D110" s="191"/>
      <c r="E110" s="176"/>
      <c r="F110" s="185"/>
      <c r="G110" s="185"/>
    </row>
    <row r="111" spans="1:8" ht="15" customHeight="1" x14ac:dyDescent="0.25">
      <c r="A111" s="158"/>
      <c r="B111" s="205" t="s">
        <v>1463</v>
      </c>
      <c r="C111" s="156" t="s">
        <v>138</v>
      </c>
      <c r="D111" s="156" t="s">
        <v>139</v>
      </c>
      <c r="E111" s="157"/>
      <c r="F111" s="156" t="s">
        <v>140</v>
      </c>
      <c r="G111" s="156" t="s">
        <v>141</v>
      </c>
    </row>
    <row r="112" spans="1:8" s="204" customFormat="1" x14ac:dyDescent="0.25">
      <c r="A112" s="153" t="s">
        <v>142</v>
      </c>
      <c r="B112" s="176" t="s">
        <v>1</v>
      </c>
      <c r="C112" s="165">
        <v>2275.9206877699999</v>
      </c>
      <c r="D112" s="179">
        <v>0</v>
      </c>
      <c r="E112" s="185"/>
      <c r="F112" s="180">
        <f>IF($C$131=0,"",IF(C112="[for completion]","",IF(C112="","",C112/$C$131)))</f>
        <v>1</v>
      </c>
      <c r="G112" s="180" t="str">
        <f>IF($D$131=0,"",IF(D112="[for completion]","",IF(D112="","",D112/$D$131)))</f>
        <v/>
      </c>
      <c r="H112" s="152"/>
    </row>
    <row r="113" spans="1:8" s="204" customFormat="1" x14ac:dyDescent="0.25">
      <c r="A113" s="153" t="s">
        <v>144</v>
      </c>
      <c r="B113" s="176" t="s">
        <v>145</v>
      </c>
      <c r="C113" s="182"/>
      <c r="D113" s="182"/>
      <c r="E113" s="185"/>
      <c r="F113" s="180" t="str">
        <f>IF($C$131=0,"",IF(C113="[for completion]","",IF(C113="","",C113/$C$131)))</f>
        <v/>
      </c>
      <c r="G113" s="180" t="str">
        <f>IF($D$131=0,"",IF(D113="[for completion]","",IF(D113="","",D113/$D$131)))</f>
        <v/>
      </c>
      <c r="H113" s="152"/>
    </row>
    <row r="114" spans="1:8" s="204" customFormat="1" x14ac:dyDescent="0.25">
      <c r="A114" s="153" t="s">
        <v>146</v>
      </c>
      <c r="B114" s="176" t="s">
        <v>147</v>
      </c>
      <c r="C114" s="182"/>
      <c r="D114" s="182"/>
      <c r="E114" s="185"/>
      <c r="F114" s="180" t="str">
        <f>IF($C$131=0,"",IF(C114="[for completion]","",IF(C114="","",C114/$C$131)))</f>
        <v/>
      </c>
      <c r="G114" s="180" t="str">
        <f>IF($D$131=0,"",IF(D114="[for completion]","",IF(D114="","",D114/$D$131)))</f>
        <v/>
      </c>
      <c r="H114" s="152"/>
    </row>
    <row r="115" spans="1:8" s="204" customFormat="1" x14ac:dyDescent="0.25">
      <c r="A115" s="153" t="s">
        <v>148</v>
      </c>
      <c r="B115" s="176" t="s">
        <v>149</v>
      </c>
      <c r="C115" s="182"/>
      <c r="D115" s="182"/>
      <c r="E115" s="185"/>
      <c r="F115" s="180" t="str">
        <f>IF($C$131=0,"",IF(C115="[for completion]","",IF(C115="","",C115/$C$131)))</f>
        <v/>
      </c>
      <c r="G115" s="180" t="str">
        <f>IF($D$131=0,"",IF(D115="[for completion]","",IF(D115="","",D115/$D$131)))</f>
        <v/>
      </c>
      <c r="H115" s="152"/>
    </row>
    <row r="116" spans="1:8" s="204" customFormat="1" x14ac:dyDescent="0.25">
      <c r="A116" s="153" t="s">
        <v>150</v>
      </c>
      <c r="B116" s="176" t="s">
        <v>151</v>
      </c>
      <c r="C116" s="182"/>
      <c r="D116" s="182"/>
      <c r="E116" s="185"/>
      <c r="F116" s="180" t="str">
        <f>IF($C$131=0,"",IF(C116="[for completion]","",IF(C116="","",C116/$C$131)))</f>
        <v/>
      </c>
      <c r="G116" s="180" t="str">
        <f>IF($D$131=0,"",IF(D116="[for completion]","",IF(D116="","",D116/$D$131)))</f>
        <v/>
      </c>
      <c r="H116" s="152"/>
    </row>
    <row r="117" spans="1:8" s="204" customFormat="1" x14ac:dyDescent="0.25">
      <c r="A117" s="153" t="s">
        <v>152</v>
      </c>
      <c r="B117" s="176" t="s">
        <v>153</v>
      </c>
      <c r="C117" s="182"/>
      <c r="D117" s="182"/>
      <c r="E117" s="176"/>
      <c r="F117" s="180" t="str">
        <f>IF($C$131=0,"",IF(C117="[for completion]","",IF(C117="","",C117/$C$131)))</f>
        <v/>
      </c>
      <c r="G117" s="180" t="str">
        <f>IF($D$131=0,"",IF(D117="[for completion]","",IF(D117="","",D117/$D$131)))</f>
        <v/>
      </c>
      <c r="H117" s="152"/>
    </row>
    <row r="118" spans="1:8" x14ac:dyDescent="0.25">
      <c r="A118" s="153" t="s">
        <v>154</v>
      </c>
      <c r="B118" s="176" t="s">
        <v>155</v>
      </c>
      <c r="C118" s="182"/>
      <c r="D118" s="182"/>
      <c r="E118" s="176"/>
      <c r="F118" s="180" t="str">
        <f>IF($C$131=0,"",IF(C118="[for completion]","",IF(C118="","",C118/$C$131)))</f>
        <v/>
      </c>
      <c r="G118" s="180" t="str">
        <f>IF($D$131=0,"",IF(D118="[for completion]","",IF(D118="","",D118/$D$131)))</f>
        <v/>
      </c>
    </row>
    <row r="119" spans="1:8" x14ac:dyDescent="0.25">
      <c r="A119" s="153" t="s">
        <v>156</v>
      </c>
      <c r="B119" s="176" t="s">
        <v>157</v>
      </c>
      <c r="C119" s="182"/>
      <c r="D119" s="182"/>
      <c r="E119" s="176"/>
      <c r="F119" s="180" t="str">
        <f>IF($C$131=0,"",IF(C119="[for completion]","",IF(C119="","",C119/$C$131)))</f>
        <v/>
      </c>
      <c r="G119" s="180" t="str">
        <f>IF($D$131=0,"",IF(D119="[for completion]","",IF(D119="","",D119/$D$131)))</f>
        <v/>
      </c>
    </row>
    <row r="120" spans="1:8" x14ac:dyDescent="0.25">
      <c r="A120" s="153" t="s">
        <v>158</v>
      </c>
      <c r="B120" s="176" t="s">
        <v>159</v>
      </c>
      <c r="C120" s="182"/>
      <c r="D120" s="182"/>
      <c r="E120" s="176"/>
      <c r="F120" s="180" t="str">
        <f>IF($C$131=0,"",IF(C120="[for completion]","",IF(C120="","",C120/$C$131)))</f>
        <v/>
      </c>
      <c r="G120" s="180" t="str">
        <f>IF($D$131=0,"",IF(D120="[for completion]","",IF(D120="","",D120/$D$131)))</f>
        <v/>
      </c>
    </row>
    <row r="121" spans="1:8" x14ac:dyDescent="0.25">
      <c r="A121" s="153" t="s">
        <v>160</v>
      </c>
      <c r="B121" s="153" t="s">
        <v>161</v>
      </c>
      <c r="C121" s="182"/>
      <c r="D121" s="182"/>
      <c r="F121" s="180" t="str">
        <f>IF($C$131=0,"",IF(C121="[for completion]","",IF(C121="","",C121/$C$131)))</f>
        <v/>
      </c>
      <c r="G121" s="180" t="str">
        <f>IF($D$131=0,"",IF(D121="[for completion]","",IF(D121="","",D121/$D$131)))</f>
        <v/>
      </c>
    </row>
    <row r="122" spans="1:8" x14ac:dyDescent="0.25">
      <c r="A122" s="153" t="s">
        <v>162</v>
      </c>
      <c r="B122" s="176" t="s">
        <v>163</v>
      </c>
      <c r="C122" s="182"/>
      <c r="D122" s="182"/>
      <c r="E122" s="176"/>
      <c r="F122" s="180" t="str">
        <f>IF($C$131=0,"",IF(C122="[for completion]","",IF(C122="","",C122/$C$131)))</f>
        <v/>
      </c>
      <c r="G122" s="180" t="str">
        <f>IF($D$131=0,"",IF(D122="[for completion]","",IF(D122="","",D122/$D$131)))</f>
        <v/>
      </c>
    </row>
    <row r="123" spans="1:8" x14ac:dyDescent="0.25">
      <c r="A123" s="153" t="s">
        <v>164</v>
      </c>
      <c r="B123" s="176" t="s">
        <v>165</v>
      </c>
      <c r="C123" s="182"/>
      <c r="D123" s="182"/>
      <c r="E123" s="176"/>
      <c r="F123" s="180" t="str">
        <f>IF($C$131=0,"",IF(C123="[for completion]","",IF(C123="","",C123/$C$131)))</f>
        <v/>
      </c>
      <c r="G123" s="180" t="str">
        <f>IF($D$131=0,"",IF(D123="[for completion]","",IF(D123="","",D123/$D$131)))</f>
        <v/>
      </c>
    </row>
    <row r="124" spans="1:8" x14ac:dyDescent="0.25">
      <c r="A124" s="153" t="s">
        <v>166</v>
      </c>
      <c r="B124" s="176" t="s">
        <v>167</v>
      </c>
      <c r="C124" s="182"/>
      <c r="D124" s="182"/>
      <c r="E124" s="176"/>
      <c r="F124" s="180" t="str">
        <f>IF($C$131=0,"",IF(C124="[for completion]","",IF(C124="","",C124/$C$131)))</f>
        <v/>
      </c>
      <c r="G124" s="180" t="str">
        <f>IF($D$131=0,"",IF(D124="[for completion]","",IF(D124="","",D124/$D$131)))</f>
        <v/>
      </c>
    </row>
    <row r="125" spans="1:8" x14ac:dyDescent="0.25">
      <c r="A125" s="153" t="s">
        <v>168</v>
      </c>
      <c r="B125" s="153" t="s">
        <v>1462</v>
      </c>
      <c r="C125" s="182"/>
      <c r="D125" s="182"/>
      <c r="E125" s="176"/>
      <c r="F125" s="180" t="str">
        <f>IF($C$131=0,"",IF(C126="[for completion]","",IF(C126="","",C126/$C$131)))</f>
        <v/>
      </c>
      <c r="G125" s="180" t="str">
        <f>IF($D$131=0,"",IF(D126="[for completion]","",IF(D126="","",D126/$D$131)))</f>
        <v/>
      </c>
    </row>
    <row r="126" spans="1:8" x14ac:dyDescent="0.25">
      <c r="A126" s="153" t="s">
        <v>170</v>
      </c>
      <c r="B126" s="186" t="s">
        <v>169</v>
      </c>
      <c r="C126" s="182"/>
      <c r="D126" s="182"/>
      <c r="E126" s="176"/>
      <c r="F126" s="180" t="str">
        <f>IF($C$131=0,"",IF(C127="[for completion]","",IF(C127="","",C127/$C$131)))</f>
        <v/>
      </c>
      <c r="G126" s="180" t="str">
        <f>IF($D$131=0,"",IF(D127="[for completion]","",IF(D127="","",D127/$D$131)))</f>
        <v/>
      </c>
    </row>
    <row r="127" spans="1:8" x14ac:dyDescent="0.25">
      <c r="A127" s="153" t="s">
        <v>172</v>
      </c>
      <c r="B127" s="176" t="s">
        <v>171</v>
      </c>
      <c r="C127" s="182"/>
      <c r="D127" s="182"/>
      <c r="E127" s="176"/>
      <c r="F127" s="180" t="str">
        <f>IF($C$131=0,"",IF(C128="[for completion]","",IF(C128="","",C128/$C$131)))</f>
        <v/>
      </c>
      <c r="G127" s="180" t="str">
        <f>IF($D$131=0,"",IF(D128="[for completion]","",IF(D128="","",D128/$D$131)))</f>
        <v/>
      </c>
    </row>
    <row r="128" spans="1:8" x14ac:dyDescent="0.25">
      <c r="A128" s="153" t="s">
        <v>174</v>
      </c>
      <c r="B128" s="176" t="s">
        <v>173</v>
      </c>
      <c r="C128" s="182"/>
      <c r="D128" s="182"/>
      <c r="E128" s="176"/>
      <c r="F128" s="180" t="str">
        <f>IF($C$131=0,"",IF(C129="[for completion]","",IF(C129="","",C129/$C$131)))</f>
        <v/>
      </c>
      <c r="G128" s="180" t="str">
        <f>IF($D$131=0,"",IF(D129="[for completion]","",IF(D129="","",D129/$D$131)))</f>
        <v/>
      </c>
    </row>
    <row r="129" spans="1:8" x14ac:dyDescent="0.25">
      <c r="A129" s="153" t="s">
        <v>176</v>
      </c>
      <c r="B129" s="176" t="s">
        <v>175</v>
      </c>
      <c r="C129" s="182"/>
      <c r="D129" s="182"/>
      <c r="E129" s="176"/>
      <c r="F129" s="180" t="str">
        <f>IF($C$131=0,"",IF(C130="[for completion]","",IF(C130="","",C130/$C$131)))</f>
        <v/>
      </c>
      <c r="G129" s="180" t="str">
        <f>IF($D$131=0,"",IF(D130="[for completion]","",IF(D130="","",D130/$D$131)))</f>
        <v/>
      </c>
    </row>
    <row r="130" spans="1:8" outlineLevel="1" x14ac:dyDescent="0.25">
      <c r="A130" s="153" t="s">
        <v>177</v>
      </c>
      <c r="B130" s="176" t="s">
        <v>70</v>
      </c>
      <c r="C130" s="182"/>
      <c r="D130" s="182"/>
      <c r="E130" s="176"/>
    </row>
    <row r="131" spans="1:8" outlineLevel="1" x14ac:dyDescent="0.25">
      <c r="A131" s="153" t="s">
        <v>178</v>
      </c>
      <c r="B131" s="184" t="s">
        <v>72</v>
      </c>
      <c r="C131" s="182">
        <f>SUM(C112:C130)</f>
        <v>2275.9206877699999</v>
      </c>
      <c r="D131" s="182">
        <f>SUM(D112:D130)</f>
        <v>0</v>
      </c>
      <c r="E131" s="176"/>
      <c r="F131" s="203">
        <f>SUM(F112:F130)</f>
        <v>1</v>
      </c>
      <c r="G131" s="203">
        <f>SUM(G112:G130)</f>
        <v>0</v>
      </c>
    </row>
    <row r="132" spans="1:8" outlineLevel="1" x14ac:dyDescent="0.25">
      <c r="A132" s="153" t="s">
        <v>180</v>
      </c>
      <c r="B132" s="154"/>
      <c r="C132" s="182"/>
      <c r="D132" s="182"/>
      <c r="E132" s="176"/>
      <c r="F132" s="180"/>
      <c r="G132" s="180" t="str">
        <f>IF($D$131=0,"",IF(D132="[for completion]","",D132/$D$131))</f>
        <v/>
      </c>
    </row>
    <row r="133" spans="1:8" outlineLevel="1" x14ac:dyDescent="0.25">
      <c r="A133" s="153" t="s">
        <v>181</v>
      </c>
      <c r="B133" s="154"/>
      <c r="C133" s="182"/>
      <c r="D133" s="182"/>
      <c r="E133" s="176"/>
      <c r="F133" s="180"/>
      <c r="G133" s="180" t="str">
        <f>IF($D$131=0,"",IF(D133="[for completion]","",D133/$D$131))</f>
        <v/>
      </c>
    </row>
    <row r="134" spans="1:8" outlineLevel="1" x14ac:dyDescent="0.25">
      <c r="A134" s="153" t="s">
        <v>182</v>
      </c>
      <c r="B134" s="154"/>
      <c r="C134" s="182"/>
      <c r="D134" s="182"/>
      <c r="E134" s="176"/>
      <c r="F134" s="180"/>
      <c r="G134" s="180" t="str">
        <f>IF($D$131=0,"",IF(D134="[for completion]","",D134/$D$131))</f>
        <v/>
      </c>
    </row>
    <row r="135" spans="1:8" outlineLevel="1" x14ac:dyDescent="0.25">
      <c r="A135" s="153" t="s">
        <v>183</v>
      </c>
      <c r="B135" s="154"/>
      <c r="C135" s="182"/>
      <c r="D135" s="182"/>
      <c r="E135" s="176"/>
      <c r="F135" s="180"/>
      <c r="G135" s="180" t="str">
        <f>IF($D$131=0,"",IF(D135="[for completion]","",D135/$D$131))</f>
        <v/>
      </c>
    </row>
    <row r="136" spans="1:8" outlineLevel="1" x14ac:dyDescent="0.25">
      <c r="A136" s="153" t="s">
        <v>184</v>
      </c>
      <c r="B136" s="154"/>
      <c r="C136" s="182"/>
      <c r="D136" s="182"/>
      <c r="E136" s="176"/>
      <c r="F136" s="180"/>
      <c r="G136" s="180" t="str">
        <f>IF($D$131=0,"",IF(D136="[for completion]","",D136/$D$131))</f>
        <v/>
      </c>
    </row>
    <row r="137" spans="1:8" ht="15" customHeight="1" x14ac:dyDescent="0.25">
      <c r="A137" s="158"/>
      <c r="B137" s="159" t="s">
        <v>185</v>
      </c>
      <c r="C137" s="156" t="s">
        <v>138</v>
      </c>
      <c r="D137" s="156" t="s">
        <v>139</v>
      </c>
      <c r="E137" s="157"/>
      <c r="F137" s="156" t="s">
        <v>140</v>
      </c>
      <c r="G137" s="156" t="s">
        <v>141</v>
      </c>
    </row>
    <row r="138" spans="1:8" s="204" customFormat="1" x14ac:dyDescent="0.25">
      <c r="A138" s="153" t="s">
        <v>186</v>
      </c>
      <c r="B138" s="176" t="s">
        <v>1</v>
      </c>
      <c r="C138" s="165">
        <v>1750</v>
      </c>
      <c r="D138" s="165">
        <v>0</v>
      </c>
      <c r="E138" s="185"/>
      <c r="F138" s="180">
        <f>IF($C$157=0,"",IF(C138="[for completion]","",IF(C138="","",C138/$C$157)))</f>
        <v>1</v>
      </c>
      <c r="G138" s="180" t="str">
        <f>IF($D$157=0,"",IF(D138="[for completion]","",IF(D138="","",D138/$D$157)))</f>
        <v/>
      </c>
      <c r="H138" s="152"/>
    </row>
    <row r="139" spans="1:8" s="204" customFormat="1" x14ac:dyDescent="0.25">
      <c r="A139" s="153" t="s">
        <v>187</v>
      </c>
      <c r="B139" s="176" t="s">
        <v>145</v>
      </c>
      <c r="C139" s="182"/>
      <c r="D139" s="182"/>
      <c r="E139" s="185"/>
      <c r="F139" s="180" t="str">
        <f>IF($C$157=0,"",IF(C139="[for completion]","",IF(C139="","",C139/$C$157)))</f>
        <v/>
      </c>
      <c r="G139" s="180" t="str">
        <f>IF($D$157=0,"",IF(D139="[for completion]","",IF(D139="","",D139/$D$157)))</f>
        <v/>
      </c>
      <c r="H139" s="152"/>
    </row>
    <row r="140" spans="1:8" s="204" customFormat="1" x14ac:dyDescent="0.25">
      <c r="A140" s="153" t="s">
        <v>188</v>
      </c>
      <c r="B140" s="176" t="s">
        <v>147</v>
      </c>
      <c r="C140" s="182"/>
      <c r="D140" s="182"/>
      <c r="E140" s="185"/>
      <c r="F140" s="180" t="str">
        <f>IF($C$157=0,"",IF(C140="[for completion]","",IF(C140="","",C140/$C$157)))</f>
        <v/>
      </c>
      <c r="G140" s="180" t="str">
        <f>IF($D$157=0,"",IF(D140="[for completion]","",IF(D140="","",D140/$D$157)))</f>
        <v/>
      </c>
      <c r="H140" s="152"/>
    </row>
    <row r="141" spans="1:8" s="204" customFormat="1" x14ac:dyDescent="0.25">
      <c r="A141" s="153" t="s">
        <v>189</v>
      </c>
      <c r="B141" s="176" t="s">
        <v>149</v>
      </c>
      <c r="C141" s="182"/>
      <c r="D141" s="182"/>
      <c r="E141" s="185"/>
      <c r="F141" s="180" t="str">
        <f>IF($C$157=0,"",IF(C141="[for completion]","",IF(C141="","",C141/$C$157)))</f>
        <v/>
      </c>
      <c r="G141" s="180" t="str">
        <f>IF($D$157=0,"",IF(D141="[for completion]","",IF(D141="","",D141/$D$157)))</f>
        <v/>
      </c>
      <c r="H141" s="152"/>
    </row>
    <row r="142" spans="1:8" s="204" customFormat="1" x14ac:dyDescent="0.25">
      <c r="A142" s="153" t="s">
        <v>190</v>
      </c>
      <c r="B142" s="176" t="s">
        <v>151</v>
      </c>
      <c r="C142" s="182"/>
      <c r="D142" s="182"/>
      <c r="E142" s="185"/>
      <c r="F142" s="180" t="str">
        <f>IF($C$157=0,"",IF(C142="[for completion]","",IF(C142="","",C142/$C$157)))</f>
        <v/>
      </c>
      <c r="G142" s="180" t="str">
        <f>IF($D$157=0,"",IF(D142="[for completion]","",IF(D142="","",D142/$D$157)))</f>
        <v/>
      </c>
      <c r="H142" s="152"/>
    </row>
    <row r="143" spans="1:8" s="204" customFormat="1" x14ac:dyDescent="0.25">
      <c r="A143" s="153" t="s">
        <v>191</v>
      </c>
      <c r="B143" s="176" t="s">
        <v>153</v>
      </c>
      <c r="C143" s="182"/>
      <c r="D143" s="182"/>
      <c r="E143" s="176"/>
      <c r="F143" s="180" t="str">
        <f>IF($C$157=0,"",IF(C143="[for completion]","",IF(C143="","",C143/$C$157)))</f>
        <v/>
      </c>
      <c r="G143" s="180" t="str">
        <f>IF($D$157=0,"",IF(D143="[for completion]","",IF(D143="","",D143/$D$157)))</f>
        <v/>
      </c>
      <c r="H143" s="152"/>
    </row>
    <row r="144" spans="1:8" x14ac:dyDescent="0.25">
      <c r="A144" s="153" t="s">
        <v>192</v>
      </c>
      <c r="B144" s="176" t="s">
        <v>155</v>
      </c>
      <c r="C144" s="182"/>
      <c r="D144" s="182"/>
      <c r="E144" s="176"/>
      <c r="F144" s="180" t="str">
        <f>IF($C$157=0,"",IF(C144="[for completion]","",IF(C144="","",C144/$C$157)))</f>
        <v/>
      </c>
      <c r="G144" s="180" t="str">
        <f>IF($D$157=0,"",IF(D144="[for completion]","",IF(D144="","",D144/$D$157)))</f>
        <v/>
      </c>
    </row>
    <row r="145" spans="1:8" x14ac:dyDescent="0.25">
      <c r="A145" s="153" t="s">
        <v>193</v>
      </c>
      <c r="B145" s="176" t="s">
        <v>157</v>
      </c>
      <c r="C145" s="182"/>
      <c r="D145" s="182"/>
      <c r="E145" s="176"/>
      <c r="F145" s="180" t="str">
        <f>IF($C$157=0,"",IF(C145="[for completion]","",IF(C145="","",C145/$C$157)))</f>
        <v/>
      </c>
      <c r="G145" s="180" t="str">
        <f>IF($D$157=0,"",IF(D145="[for completion]","",IF(D145="","",D145/$D$157)))</f>
        <v/>
      </c>
      <c r="H145" s="151"/>
    </row>
    <row r="146" spans="1:8" x14ac:dyDescent="0.25">
      <c r="A146" s="153" t="s">
        <v>194</v>
      </c>
      <c r="B146" s="176" t="s">
        <v>159</v>
      </c>
      <c r="C146" s="182"/>
      <c r="D146" s="182"/>
      <c r="E146" s="176"/>
      <c r="F146" s="180" t="str">
        <f>IF($C$157=0,"",IF(C146="[for completion]","",IF(C146="","",C146/$C$157)))</f>
        <v/>
      </c>
      <c r="G146" s="180" t="str">
        <f>IF($D$157=0,"",IF(D146="[for completion]","",IF(D146="","",D146/$D$157)))</f>
        <v/>
      </c>
      <c r="H146" s="151"/>
    </row>
    <row r="147" spans="1:8" x14ac:dyDescent="0.25">
      <c r="A147" s="153" t="s">
        <v>195</v>
      </c>
      <c r="B147" s="153" t="s">
        <v>161</v>
      </c>
      <c r="C147" s="182"/>
      <c r="D147" s="182"/>
      <c r="F147" s="180" t="str">
        <f>IF($C$157=0,"",IF(C147="[for completion]","",IF(C147="","",C147/$C$157)))</f>
        <v/>
      </c>
      <c r="G147" s="180" t="str">
        <f>IF($D$157=0,"",IF(D147="[for completion]","",IF(D147="","",D147/$D$157)))</f>
        <v/>
      </c>
      <c r="H147" s="151"/>
    </row>
    <row r="148" spans="1:8" x14ac:dyDescent="0.25">
      <c r="A148" s="153" t="s">
        <v>196</v>
      </c>
      <c r="B148" s="176" t="s">
        <v>163</v>
      </c>
      <c r="C148" s="182"/>
      <c r="D148" s="182"/>
      <c r="E148" s="176"/>
      <c r="F148" s="180" t="str">
        <f>IF($C$157=0,"",IF(C148="[for completion]","",IF(C148="","",C148/$C$157)))</f>
        <v/>
      </c>
      <c r="G148" s="180" t="str">
        <f>IF($D$157=0,"",IF(D148="[for completion]","",IF(D148="","",D148/$D$157)))</f>
        <v/>
      </c>
      <c r="H148" s="151"/>
    </row>
    <row r="149" spans="1:8" x14ac:dyDescent="0.25">
      <c r="A149" s="153" t="s">
        <v>197</v>
      </c>
      <c r="B149" s="176" t="s">
        <v>165</v>
      </c>
      <c r="C149" s="182"/>
      <c r="D149" s="182"/>
      <c r="E149" s="176"/>
      <c r="F149" s="180" t="str">
        <f>IF($C$157=0,"",IF(C149="[for completion]","",IF(C149="","",C149/$C$157)))</f>
        <v/>
      </c>
      <c r="G149" s="180" t="str">
        <f>IF($D$157=0,"",IF(D149="[for completion]","",IF(D149="","",D149/$D$157)))</f>
        <v/>
      </c>
      <c r="H149" s="151"/>
    </row>
    <row r="150" spans="1:8" x14ac:dyDescent="0.25">
      <c r="A150" s="153" t="s">
        <v>198</v>
      </c>
      <c r="B150" s="176" t="s">
        <v>167</v>
      </c>
      <c r="C150" s="182"/>
      <c r="D150" s="182"/>
      <c r="E150" s="176"/>
      <c r="F150" s="180" t="str">
        <f>IF($C$157=0,"",IF(C150="[for completion]","",IF(C150="","",C150/$C$157)))</f>
        <v/>
      </c>
      <c r="G150" s="180" t="str">
        <f>IF($D$157=0,"",IF(D150="[for completion]","",IF(D150="","",D150/$D$157)))</f>
        <v/>
      </c>
      <c r="H150" s="151"/>
    </row>
    <row r="151" spans="1:8" x14ac:dyDescent="0.25">
      <c r="A151" s="153" t="s">
        <v>199</v>
      </c>
      <c r="B151" s="153" t="s">
        <v>1462</v>
      </c>
      <c r="C151" s="182"/>
      <c r="D151" s="182"/>
      <c r="E151" s="176"/>
      <c r="F151" s="180" t="str">
        <f>IF($C$157=0,"",IF(C152="[for completion]","",IF(C152="","",C152/$C$157)))</f>
        <v/>
      </c>
      <c r="G151" s="180" t="str">
        <f>IF($D$157=0,"",IF(D152="[for completion]","",IF(D152="","",D152/$D$157)))</f>
        <v/>
      </c>
      <c r="H151" s="151"/>
    </row>
    <row r="152" spans="1:8" x14ac:dyDescent="0.25">
      <c r="A152" s="153" t="s">
        <v>200</v>
      </c>
      <c r="B152" s="186" t="s">
        <v>169</v>
      </c>
      <c r="C152" s="182"/>
      <c r="D152" s="182"/>
      <c r="E152" s="176"/>
      <c r="F152" s="180" t="str">
        <f>IF($C$157=0,"",IF(C153="[for completion]","",IF(C153="","",C153/$C$157)))</f>
        <v/>
      </c>
      <c r="G152" s="180" t="str">
        <f>IF($D$157=0,"",IF(D153="[for completion]","",IF(D153="","",D153/$D$157)))</f>
        <v/>
      </c>
      <c r="H152" s="151"/>
    </row>
    <row r="153" spans="1:8" x14ac:dyDescent="0.25">
      <c r="A153" s="153" t="s">
        <v>201</v>
      </c>
      <c r="B153" s="176" t="s">
        <v>171</v>
      </c>
      <c r="C153" s="182"/>
      <c r="D153" s="182"/>
      <c r="E153" s="176"/>
      <c r="F153" s="180" t="str">
        <f>IF($C$157=0,"",IF(C154="[for completion]","",IF(C154="","",C154/$C$157)))</f>
        <v/>
      </c>
      <c r="G153" s="180" t="str">
        <f>IF($D$157=0,"",IF(D154="[for completion]","",IF(D154="","",D154/$D$157)))</f>
        <v/>
      </c>
      <c r="H153" s="151"/>
    </row>
    <row r="154" spans="1:8" x14ac:dyDescent="0.25">
      <c r="A154" s="153" t="s">
        <v>202</v>
      </c>
      <c r="B154" s="176" t="s">
        <v>173</v>
      </c>
      <c r="C154" s="182"/>
      <c r="D154" s="182"/>
      <c r="E154" s="176"/>
      <c r="F154" s="180" t="str">
        <f>IF($C$157=0,"",IF(C155="[for completion]","",IF(C155="","",C155/$C$157)))</f>
        <v/>
      </c>
      <c r="G154" s="180" t="str">
        <f>IF($D$157=0,"",IF(D155="[for completion]","",IF(D155="","",D155/$D$157)))</f>
        <v/>
      </c>
      <c r="H154" s="151"/>
    </row>
    <row r="155" spans="1:8" x14ac:dyDescent="0.25">
      <c r="A155" s="153" t="s">
        <v>203</v>
      </c>
      <c r="B155" s="176" t="s">
        <v>175</v>
      </c>
      <c r="C155" s="182"/>
      <c r="D155" s="182"/>
      <c r="E155" s="176"/>
      <c r="F155" s="180" t="str">
        <f>IF($C$157=0,"",IF(C156="[for completion]","",IF(C156="","",C156/$C$157)))</f>
        <v/>
      </c>
      <c r="G155" s="180" t="str">
        <f>IF($D$157=0,"",IF(D156="[for completion]","",IF(D156="","",D156/$D$157)))</f>
        <v/>
      </c>
      <c r="H155" s="151"/>
    </row>
    <row r="156" spans="1:8" outlineLevel="1" x14ac:dyDescent="0.25">
      <c r="A156" s="153" t="s">
        <v>204</v>
      </c>
      <c r="B156" s="176" t="s">
        <v>70</v>
      </c>
      <c r="C156" s="182"/>
      <c r="D156" s="182"/>
      <c r="E156" s="176"/>
      <c r="H156" s="151"/>
    </row>
    <row r="157" spans="1:8" outlineLevel="1" x14ac:dyDescent="0.25">
      <c r="A157" s="153" t="s">
        <v>205</v>
      </c>
      <c r="B157" s="184" t="s">
        <v>72</v>
      </c>
      <c r="C157" s="182">
        <f>SUM(C138:C156)</f>
        <v>1750</v>
      </c>
      <c r="D157" s="182">
        <f>SUM(D138:D156)</f>
        <v>0</v>
      </c>
      <c r="E157" s="176"/>
      <c r="F157" s="203">
        <f>SUM(F138:F156)</f>
        <v>1</v>
      </c>
      <c r="G157" s="203">
        <f>SUM(G138:G156)</f>
        <v>0</v>
      </c>
      <c r="H157" s="151"/>
    </row>
    <row r="158" spans="1:8" outlineLevel="1" x14ac:dyDescent="0.25">
      <c r="A158" s="153" t="s">
        <v>206</v>
      </c>
      <c r="B158" s="154"/>
      <c r="C158" s="182"/>
      <c r="D158" s="182"/>
      <c r="E158" s="176"/>
      <c r="F158" s="180" t="str">
        <f>IF($C$157=0,"",IF(C158="[for completion]","",IF(C158="","",C158/$C$157)))</f>
        <v/>
      </c>
      <c r="G158" s="180" t="str">
        <f>IF($D$157=0,"",IF(D158="[for completion]","",IF(D158="","",D158/$D$157)))</f>
        <v/>
      </c>
      <c r="H158" s="151"/>
    </row>
    <row r="159" spans="1:8" outlineLevel="1" x14ac:dyDescent="0.25">
      <c r="A159" s="153" t="s">
        <v>207</v>
      </c>
      <c r="B159" s="154"/>
      <c r="C159" s="182"/>
      <c r="D159" s="182"/>
      <c r="E159" s="176"/>
      <c r="F159" s="180" t="str">
        <f>IF($C$157=0,"",IF(C159="[for completion]","",IF(C159="","",C159/$C$157)))</f>
        <v/>
      </c>
      <c r="G159" s="180" t="str">
        <f>IF($D$157=0,"",IF(D159="[for completion]","",IF(D159="","",D159/$D$157)))</f>
        <v/>
      </c>
      <c r="H159" s="151"/>
    </row>
    <row r="160" spans="1:8" outlineLevel="1" x14ac:dyDescent="0.25">
      <c r="A160" s="153" t="s">
        <v>208</v>
      </c>
      <c r="B160" s="154"/>
      <c r="C160" s="182"/>
      <c r="D160" s="182"/>
      <c r="E160" s="176"/>
      <c r="F160" s="180" t="str">
        <f>IF($C$157=0,"",IF(C160="[for completion]","",IF(C160="","",C160/$C$157)))</f>
        <v/>
      </c>
      <c r="G160" s="180" t="str">
        <f>IF($D$157=0,"",IF(D160="[for completion]","",IF(D160="","",D160/$D$157)))</f>
        <v/>
      </c>
      <c r="H160" s="151"/>
    </row>
    <row r="161" spans="1:8" outlineLevel="1" x14ac:dyDescent="0.25">
      <c r="A161" s="153" t="s">
        <v>209</v>
      </c>
      <c r="B161" s="154"/>
      <c r="C161" s="182"/>
      <c r="D161" s="182"/>
      <c r="E161" s="176"/>
      <c r="F161" s="180" t="str">
        <f>IF($C$157=0,"",IF(C161="[for completion]","",IF(C161="","",C161/$C$157)))</f>
        <v/>
      </c>
      <c r="G161" s="180" t="str">
        <f>IF($D$157=0,"",IF(D161="[for completion]","",IF(D161="","",D161/$D$157)))</f>
        <v/>
      </c>
      <c r="H161" s="151"/>
    </row>
    <row r="162" spans="1:8" outlineLevel="1" x14ac:dyDescent="0.25">
      <c r="A162" s="153" t="s">
        <v>210</v>
      </c>
      <c r="B162" s="154"/>
      <c r="C162" s="182"/>
      <c r="D162" s="182"/>
      <c r="E162" s="176"/>
      <c r="F162" s="180" t="str">
        <f>IF($C$157=0,"",IF(C162="[for completion]","",IF(C162="","",C162/$C$157)))</f>
        <v/>
      </c>
      <c r="G162" s="180" t="str">
        <f>IF($D$157=0,"",IF(D162="[for completion]","",IF(D162="","",D162/$D$157)))</f>
        <v/>
      </c>
      <c r="H162" s="151"/>
    </row>
    <row r="163" spans="1:8" ht="15" customHeight="1" x14ac:dyDescent="0.25">
      <c r="A163" s="158"/>
      <c r="B163" s="159" t="s">
        <v>211</v>
      </c>
      <c r="C163" s="202" t="s">
        <v>138</v>
      </c>
      <c r="D163" s="202" t="s">
        <v>139</v>
      </c>
      <c r="E163" s="157"/>
      <c r="F163" s="202" t="s">
        <v>140</v>
      </c>
      <c r="G163" s="202" t="s">
        <v>141</v>
      </c>
      <c r="H163" s="151"/>
    </row>
    <row r="164" spans="1:8" x14ac:dyDescent="0.25">
      <c r="A164" s="153" t="s">
        <v>212</v>
      </c>
      <c r="B164" s="152" t="s">
        <v>213</v>
      </c>
      <c r="C164" s="165">
        <v>1750</v>
      </c>
      <c r="D164" s="165">
        <v>0</v>
      </c>
      <c r="E164" s="181"/>
      <c r="F164" s="180">
        <f>IF($C$167=0,"",IF(C164="[for completion]","",IF(C164="","",C164/$C$167)))</f>
        <v>1</v>
      </c>
      <c r="G164" s="180" t="str">
        <f>IF($D$167=0,"",IF(D164="[for completion]","",IF(D164="","",D164/$D$167)))</f>
        <v/>
      </c>
      <c r="H164" s="151"/>
    </row>
    <row r="165" spans="1:8" x14ac:dyDescent="0.25">
      <c r="A165" s="153" t="s">
        <v>214</v>
      </c>
      <c r="B165" s="152" t="s">
        <v>215</v>
      </c>
      <c r="C165" s="165">
        <v>0</v>
      </c>
      <c r="D165" s="165">
        <v>0</v>
      </c>
      <c r="E165" s="181"/>
      <c r="F165" s="180">
        <f>IF($C$167=0,"",IF(C165="[for completion]","",IF(C165="","",C165/$C$167)))</f>
        <v>0</v>
      </c>
      <c r="G165" s="180" t="str">
        <f>IF($D$167=0,"",IF(D165="[for completion]","",IF(D165="","",D165/$D$167)))</f>
        <v/>
      </c>
      <c r="H165" s="151"/>
    </row>
    <row r="166" spans="1:8" x14ac:dyDescent="0.25">
      <c r="A166" s="153" t="s">
        <v>216</v>
      </c>
      <c r="B166" s="152" t="s">
        <v>70</v>
      </c>
      <c r="C166" s="165">
        <v>0</v>
      </c>
      <c r="D166" s="165">
        <v>0</v>
      </c>
      <c r="E166" s="181"/>
      <c r="F166" s="180">
        <f>IF($C$167=0,"",IF(C166="[for completion]","",IF(C166="","",C166/$C$167)))</f>
        <v>0</v>
      </c>
      <c r="G166" s="180" t="str">
        <f>IF($D$167=0,"",IF(D166="[for completion]","",IF(D166="","",D166/$D$167)))</f>
        <v/>
      </c>
      <c r="H166" s="151"/>
    </row>
    <row r="167" spans="1:8" x14ac:dyDescent="0.25">
      <c r="A167" s="153" t="s">
        <v>217</v>
      </c>
      <c r="B167" s="199" t="s">
        <v>72</v>
      </c>
      <c r="C167" s="198">
        <f>SUM(C164:C166)</f>
        <v>1750</v>
      </c>
      <c r="D167" s="201">
        <f>SUM(D164:D166)</f>
        <v>0</v>
      </c>
      <c r="E167" s="181"/>
      <c r="F167" s="200">
        <f>SUM(F164:F166)</f>
        <v>1</v>
      </c>
      <c r="G167" s="200">
        <f>SUM(G164:G166)</f>
        <v>0</v>
      </c>
      <c r="H167" s="151"/>
    </row>
    <row r="168" spans="1:8" outlineLevel="1" x14ac:dyDescent="0.25">
      <c r="A168" s="153" t="s">
        <v>218</v>
      </c>
      <c r="B168" s="199"/>
      <c r="C168" s="198"/>
      <c r="D168" s="198"/>
      <c r="E168" s="181"/>
      <c r="F168" s="181"/>
      <c r="G168" s="186"/>
      <c r="H168" s="151"/>
    </row>
    <row r="169" spans="1:8" outlineLevel="1" x14ac:dyDescent="0.25">
      <c r="A169" s="153" t="s">
        <v>219</v>
      </c>
      <c r="B169" s="199"/>
      <c r="C169" s="198"/>
      <c r="D169" s="198"/>
      <c r="E169" s="181"/>
      <c r="F169" s="181"/>
      <c r="G169" s="186"/>
      <c r="H169" s="151"/>
    </row>
    <row r="170" spans="1:8" outlineLevel="1" x14ac:dyDescent="0.25">
      <c r="A170" s="153" t="s">
        <v>220</v>
      </c>
      <c r="B170" s="199"/>
      <c r="C170" s="198"/>
      <c r="D170" s="198"/>
      <c r="E170" s="181"/>
      <c r="F170" s="181"/>
      <c r="G170" s="186"/>
      <c r="H170" s="151"/>
    </row>
    <row r="171" spans="1:8" outlineLevel="1" x14ac:dyDescent="0.25">
      <c r="A171" s="153" t="s">
        <v>221</v>
      </c>
      <c r="B171" s="199"/>
      <c r="C171" s="198"/>
      <c r="D171" s="198"/>
      <c r="E171" s="181"/>
      <c r="F171" s="181"/>
      <c r="G171" s="186"/>
      <c r="H171" s="151"/>
    </row>
    <row r="172" spans="1:8" outlineLevel="1" x14ac:dyDescent="0.25">
      <c r="A172" s="153" t="s">
        <v>222</v>
      </c>
      <c r="B172" s="199"/>
      <c r="C172" s="198"/>
      <c r="D172" s="198"/>
      <c r="E172" s="181"/>
      <c r="F172" s="181"/>
      <c r="G172" s="186"/>
      <c r="H172" s="151"/>
    </row>
    <row r="173" spans="1:8" ht="15" customHeight="1" x14ac:dyDescent="0.25">
      <c r="A173" s="158"/>
      <c r="B173" s="159" t="s">
        <v>223</v>
      </c>
      <c r="C173" s="158" t="s">
        <v>59</v>
      </c>
      <c r="D173" s="158"/>
      <c r="E173" s="157"/>
      <c r="F173" s="156" t="s">
        <v>224</v>
      </c>
      <c r="G173" s="156"/>
      <c r="H173" s="151"/>
    </row>
    <row r="174" spans="1:8" ht="15" customHeight="1" x14ac:dyDescent="0.25">
      <c r="A174" s="153" t="s">
        <v>225</v>
      </c>
      <c r="B174" s="176" t="s">
        <v>226</v>
      </c>
      <c r="C174" s="165">
        <v>0</v>
      </c>
      <c r="D174" s="197"/>
      <c r="E174" s="196"/>
      <c r="F174" s="193">
        <f>IF($C$179=0,"",IF(C174="[for completion]","",C174/$C$179))</f>
        <v>0</v>
      </c>
      <c r="G174" s="185"/>
      <c r="H174" s="151"/>
    </row>
    <row r="175" spans="1:8" ht="30.75" customHeight="1" x14ac:dyDescent="0.25">
      <c r="A175" s="153" t="s">
        <v>227</v>
      </c>
      <c r="B175" s="176" t="s">
        <v>228</v>
      </c>
      <c r="C175" s="165">
        <v>20</v>
      </c>
      <c r="E175" s="187"/>
      <c r="F175" s="193">
        <f>IF($C$179=0,"",IF(C175="[for completion]","",C175/$C$179))</f>
        <v>0.15576214907936753</v>
      </c>
      <c r="G175" s="185"/>
      <c r="H175" s="151"/>
    </row>
    <row r="176" spans="1:8" x14ac:dyDescent="0.25">
      <c r="A176" s="153" t="s">
        <v>229</v>
      </c>
      <c r="B176" s="176" t="s">
        <v>230</v>
      </c>
      <c r="C176" s="165">
        <v>0</v>
      </c>
      <c r="E176" s="187"/>
      <c r="F176" s="193">
        <f>IF($C$179=0,"",IF(C176="[for completion]","",C176/$C$179))</f>
        <v>0</v>
      </c>
      <c r="G176" s="185"/>
      <c r="H176" s="151"/>
    </row>
    <row r="177" spans="1:8" x14ac:dyDescent="0.25">
      <c r="A177" s="153" t="s">
        <v>231</v>
      </c>
      <c r="B177" s="176" t="s">
        <v>232</v>
      </c>
      <c r="C177" s="165">
        <v>108.40089918</v>
      </c>
      <c r="E177" s="187"/>
      <c r="F177" s="193">
        <f>IF($C$179=0,"",IF(C177="[for completion]","",C177/$C$179))</f>
        <v>0.84423785092063242</v>
      </c>
      <c r="G177" s="185"/>
      <c r="H177" s="151"/>
    </row>
    <row r="178" spans="1:8" x14ac:dyDescent="0.25">
      <c r="A178" s="153" t="s">
        <v>233</v>
      </c>
      <c r="B178" s="176" t="s">
        <v>70</v>
      </c>
      <c r="C178" s="165">
        <v>0</v>
      </c>
      <c r="E178" s="187"/>
      <c r="F178" s="193">
        <f>IF($C$179=0,"",IF(C178="[for completion]","",C178/$C$179))</f>
        <v>0</v>
      </c>
      <c r="G178" s="185"/>
      <c r="H178" s="151"/>
    </row>
    <row r="179" spans="1:8" x14ac:dyDescent="0.25">
      <c r="A179" s="153" t="s">
        <v>234</v>
      </c>
      <c r="B179" s="184" t="s">
        <v>72</v>
      </c>
      <c r="C179" s="177">
        <f>SUM(C174:C178)</f>
        <v>128.40089918000001</v>
      </c>
      <c r="E179" s="187"/>
      <c r="F179" s="195">
        <f>SUM(F174:F178)</f>
        <v>1</v>
      </c>
      <c r="G179" s="185"/>
      <c r="H179" s="151"/>
    </row>
    <row r="180" spans="1:8" outlineLevel="1" x14ac:dyDescent="0.25">
      <c r="A180" s="153" t="s">
        <v>235</v>
      </c>
      <c r="B180" s="192" t="s">
        <v>236</v>
      </c>
      <c r="C180" s="182"/>
      <c r="E180" s="187"/>
      <c r="F180" s="193"/>
      <c r="G180" s="185"/>
      <c r="H180" s="151"/>
    </row>
    <row r="181" spans="1:8" s="192" customFormat="1" outlineLevel="1" x14ac:dyDescent="0.25">
      <c r="A181" s="153" t="s">
        <v>237</v>
      </c>
      <c r="B181" s="192" t="s">
        <v>238</v>
      </c>
      <c r="C181" s="194"/>
      <c r="F181" s="193"/>
    </row>
    <row r="182" spans="1:8" outlineLevel="1" x14ac:dyDescent="0.25">
      <c r="A182" s="153" t="s">
        <v>239</v>
      </c>
      <c r="B182" s="192" t="s">
        <v>240</v>
      </c>
      <c r="C182" s="182"/>
      <c r="E182" s="187"/>
      <c r="F182" s="193"/>
      <c r="G182" s="185"/>
      <c r="H182" s="151"/>
    </row>
    <row r="183" spans="1:8" outlineLevel="1" x14ac:dyDescent="0.25">
      <c r="A183" s="153" t="s">
        <v>241</v>
      </c>
      <c r="B183" s="192" t="s">
        <v>242</v>
      </c>
      <c r="C183" s="182"/>
      <c r="E183" s="187"/>
      <c r="F183" s="193"/>
      <c r="G183" s="185"/>
      <c r="H183" s="151"/>
    </row>
    <row r="184" spans="1:8" s="192" customFormat="1" outlineLevel="1" x14ac:dyDescent="0.25">
      <c r="A184" s="153" t="s">
        <v>243</v>
      </c>
      <c r="B184" s="192" t="s">
        <v>244</v>
      </c>
      <c r="C184" s="194"/>
      <c r="F184" s="193"/>
    </row>
    <row r="185" spans="1:8" outlineLevel="1" x14ac:dyDescent="0.25">
      <c r="A185" s="153" t="s">
        <v>245</v>
      </c>
      <c r="B185" s="192" t="s">
        <v>246</v>
      </c>
      <c r="C185" s="182"/>
      <c r="E185" s="187"/>
      <c r="F185" s="193"/>
      <c r="G185" s="185"/>
      <c r="H185" s="151"/>
    </row>
    <row r="186" spans="1:8" outlineLevel="1" x14ac:dyDescent="0.25">
      <c r="A186" s="153" t="s">
        <v>247</v>
      </c>
      <c r="B186" s="192" t="s">
        <v>248</v>
      </c>
      <c r="C186" s="182"/>
      <c r="E186" s="187"/>
      <c r="F186" s="193"/>
      <c r="G186" s="185"/>
      <c r="H186" s="151"/>
    </row>
    <row r="187" spans="1:8" outlineLevel="1" x14ac:dyDescent="0.25">
      <c r="A187" s="153" t="s">
        <v>249</v>
      </c>
      <c r="B187" s="192" t="s">
        <v>250</v>
      </c>
      <c r="C187" s="182"/>
      <c r="E187" s="187"/>
      <c r="F187" s="193"/>
      <c r="G187" s="185"/>
      <c r="H187" s="151"/>
    </row>
    <row r="188" spans="1:8" outlineLevel="1" x14ac:dyDescent="0.25">
      <c r="A188" s="153" t="s">
        <v>251</v>
      </c>
      <c r="B188" s="192"/>
      <c r="E188" s="187"/>
      <c r="F188" s="185"/>
      <c r="G188" s="185"/>
      <c r="H188" s="151"/>
    </row>
    <row r="189" spans="1:8" outlineLevel="1" x14ac:dyDescent="0.25">
      <c r="A189" s="153" t="s">
        <v>252</v>
      </c>
      <c r="B189" s="192"/>
      <c r="E189" s="187"/>
      <c r="F189" s="185"/>
      <c r="G189" s="185"/>
      <c r="H189" s="151"/>
    </row>
    <row r="190" spans="1:8" outlineLevel="1" x14ac:dyDescent="0.25">
      <c r="A190" s="153" t="s">
        <v>253</v>
      </c>
      <c r="B190" s="192"/>
      <c r="E190" s="187"/>
      <c r="F190" s="185"/>
      <c r="G190" s="185"/>
      <c r="H190" s="151"/>
    </row>
    <row r="191" spans="1:8" outlineLevel="1" x14ac:dyDescent="0.25">
      <c r="A191" s="153" t="s">
        <v>254</v>
      </c>
      <c r="B191" s="154"/>
      <c r="E191" s="187"/>
      <c r="F191" s="185"/>
      <c r="G191" s="185"/>
      <c r="H191" s="151"/>
    </row>
    <row r="192" spans="1:8" ht="15" customHeight="1" x14ac:dyDescent="0.25">
      <c r="A192" s="158"/>
      <c r="B192" s="159" t="s">
        <v>255</v>
      </c>
      <c r="C192" s="158" t="s">
        <v>59</v>
      </c>
      <c r="D192" s="158"/>
      <c r="E192" s="157"/>
      <c r="F192" s="156" t="s">
        <v>224</v>
      </c>
      <c r="G192" s="156"/>
      <c r="H192" s="151"/>
    </row>
    <row r="193" spans="1:8" x14ac:dyDescent="0.25">
      <c r="A193" s="153" t="s">
        <v>256</v>
      </c>
      <c r="B193" s="176" t="s">
        <v>257</v>
      </c>
      <c r="C193" s="165">
        <v>20</v>
      </c>
      <c r="E193" s="191"/>
      <c r="F193" s="180" t="s">
        <v>143</v>
      </c>
      <c r="G193" s="185"/>
      <c r="H193" s="151"/>
    </row>
    <row r="194" spans="1:8" x14ac:dyDescent="0.25">
      <c r="A194" s="153" t="s">
        <v>258</v>
      </c>
      <c r="B194" s="176" t="s">
        <v>259</v>
      </c>
      <c r="C194" s="165">
        <v>0</v>
      </c>
      <c r="E194" s="187"/>
      <c r="F194" s="180" t="str">
        <f>IF($C$209=0,"",IF(C194="[for completion]","",C194/$C$209))</f>
        <v/>
      </c>
      <c r="G194" s="187"/>
      <c r="H194" s="151"/>
    </row>
    <row r="195" spans="1:8" x14ac:dyDescent="0.25">
      <c r="A195" s="153" t="s">
        <v>260</v>
      </c>
      <c r="B195" s="176" t="s">
        <v>261</v>
      </c>
      <c r="C195" s="165">
        <v>0</v>
      </c>
      <c r="E195" s="187"/>
      <c r="F195" s="180" t="str">
        <f>IF($C$209=0,"",IF(C195="[for completion]","",C195/$C$209))</f>
        <v/>
      </c>
      <c r="G195" s="187"/>
      <c r="H195" s="151"/>
    </row>
    <row r="196" spans="1:8" x14ac:dyDescent="0.25">
      <c r="A196" s="153" t="s">
        <v>262</v>
      </c>
      <c r="B196" s="176" t="s">
        <v>263</v>
      </c>
      <c r="C196" s="165">
        <v>0</v>
      </c>
      <c r="E196" s="187"/>
      <c r="F196" s="180" t="str">
        <f>IF($C$209=0,"",IF(C196="[for completion]","",C196/$C$209))</f>
        <v/>
      </c>
      <c r="G196" s="187"/>
      <c r="H196" s="151"/>
    </row>
    <row r="197" spans="1:8" x14ac:dyDescent="0.25">
      <c r="A197" s="153" t="s">
        <v>264</v>
      </c>
      <c r="B197" s="176" t="s">
        <v>265</v>
      </c>
      <c r="C197" s="165">
        <v>0</v>
      </c>
      <c r="E197" s="187"/>
      <c r="F197" s="180" t="str">
        <f>IF($C$209=0,"",IF(C197="[for completion]","",C197/$C$209))</f>
        <v/>
      </c>
      <c r="G197" s="187"/>
      <c r="H197" s="151"/>
    </row>
    <row r="198" spans="1:8" x14ac:dyDescent="0.25">
      <c r="A198" s="153" t="s">
        <v>266</v>
      </c>
      <c r="B198" s="153" t="s">
        <v>267</v>
      </c>
      <c r="C198" s="165">
        <v>0</v>
      </c>
      <c r="E198" s="187"/>
      <c r="F198" s="180" t="str">
        <f>IF($C$209=0,"",IF(C198="[for completion]","",C198/$C$209))</f>
        <v/>
      </c>
      <c r="G198" s="187"/>
      <c r="H198" s="151"/>
    </row>
    <row r="199" spans="1:8" x14ac:dyDescent="0.25">
      <c r="A199" s="153" t="s">
        <v>268</v>
      </c>
      <c r="B199" s="176" t="s">
        <v>269</v>
      </c>
      <c r="C199" s="165">
        <v>0</v>
      </c>
      <c r="E199" s="187"/>
      <c r="F199" s="180" t="str">
        <f>IF($C$209=0,"",IF(C199="[for completion]","",C199/$C$209))</f>
        <v/>
      </c>
      <c r="G199" s="187"/>
      <c r="H199" s="151"/>
    </row>
    <row r="200" spans="1:8" x14ac:dyDescent="0.25">
      <c r="A200" s="153" t="s">
        <v>270</v>
      </c>
      <c r="B200" s="176" t="s">
        <v>271</v>
      </c>
      <c r="C200" s="165">
        <v>0</v>
      </c>
      <c r="E200" s="187"/>
      <c r="F200" s="180" t="str">
        <f>IF($C$209=0,"",IF(C200="[for completion]","",C200/$C$209))</f>
        <v/>
      </c>
      <c r="G200" s="187"/>
      <c r="H200" s="151"/>
    </row>
    <row r="201" spans="1:8" x14ac:dyDescent="0.25">
      <c r="A201" s="153" t="s">
        <v>272</v>
      </c>
      <c r="B201" s="176" t="s">
        <v>273</v>
      </c>
      <c r="C201" s="165">
        <v>0</v>
      </c>
      <c r="E201" s="187"/>
      <c r="F201" s="180" t="str">
        <f>IF($C$209=0,"",IF(C201="[for completion]","",C201/$C$209))</f>
        <v/>
      </c>
      <c r="G201" s="187"/>
      <c r="H201" s="151"/>
    </row>
    <row r="202" spans="1:8" x14ac:dyDescent="0.25">
      <c r="A202" s="153" t="s">
        <v>274</v>
      </c>
      <c r="B202" s="176" t="s">
        <v>275</v>
      </c>
      <c r="C202" s="165">
        <v>0</v>
      </c>
      <c r="E202" s="187"/>
      <c r="F202" s="180" t="str">
        <f>IF($C$209=0,"",IF(C202="[for completion]","",C202/$C$209))</f>
        <v/>
      </c>
      <c r="G202" s="187"/>
      <c r="H202" s="151"/>
    </row>
    <row r="203" spans="1:8" x14ac:dyDescent="0.25">
      <c r="A203" s="153" t="s">
        <v>276</v>
      </c>
      <c r="B203" s="176" t="s">
        <v>277</v>
      </c>
      <c r="C203" s="165">
        <v>0</v>
      </c>
      <c r="E203" s="187"/>
      <c r="F203" s="180" t="str">
        <f>IF($C$209=0,"",IF(C203="[for completion]","",C203/$C$209))</f>
        <v/>
      </c>
      <c r="G203" s="187"/>
      <c r="H203" s="151"/>
    </row>
    <row r="204" spans="1:8" x14ac:dyDescent="0.25">
      <c r="A204" s="153" t="s">
        <v>278</v>
      </c>
      <c r="B204" s="176" t="s">
        <v>279</v>
      </c>
      <c r="C204" s="165">
        <v>0</v>
      </c>
      <c r="E204" s="187"/>
      <c r="F204" s="180" t="str">
        <f>IF($C$209=0,"",IF(C204="[for completion]","",C204/$C$209))</f>
        <v/>
      </c>
      <c r="G204" s="187"/>
      <c r="H204" s="151"/>
    </row>
    <row r="205" spans="1:8" x14ac:dyDescent="0.25">
      <c r="A205" s="153" t="s">
        <v>280</v>
      </c>
      <c r="B205" s="176" t="s">
        <v>281</v>
      </c>
      <c r="C205" s="165">
        <v>0</v>
      </c>
      <c r="E205" s="187"/>
      <c r="F205" s="180" t="str">
        <f>IF($C$209=0,"",IF(C205="[for completion]","",C205/$C$209))</f>
        <v/>
      </c>
      <c r="G205" s="187"/>
      <c r="H205" s="151"/>
    </row>
    <row r="206" spans="1:8" x14ac:dyDescent="0.25">
      <c r="A206" s="153" t="s">
        <v>282</v>
      </c>
      <c r="B206" s="176" t="s">
        <v>283</v>
      </c>
      <c r="C206" s="165">
        <v>0</v>
      </c>
      <c r="E206" s="187"/>
      <c r="F206" s="180" t="str">
        <f>IF($C$209=0,"",IF(C206="[for completion]","",C206/$C$209))</f>
        <v/>
      </c>
      <c r="G206" s="187"/>
      <c r="H206" s="151"/>
    </row>
    <row r="207" spans="1:8" x14ac:dyDescent="0.25">
      <c r="A207" s="153" t="s">
        <v>284</v>
      </c>
      <c r="B207" s="176" t="s">
        <v>70</v>
      </c>
      <c r="C207" s="165">
        <v>0</v>
      </c>
      <c r="E207" s="187"/>
      <c r="F207" s="180" t="str">
        <f>IF($C$209=0,"",IF(C207="[for completion]","",C207/$C$209))</f>
        <v/>
      </c>
      <c r="G207" s="187"/>
      <c r="H207" s="151"/>
    </row>
    <row r="208" spans="1:8" x14ac:dyDescent="0.25">
      <c r="A208" s="153" t="s">
        <v>285</v>
      </c>
      <c r="B208" s="190" t="s">
        <v>286</v>
      </c>
      <c r="C208" s="165">
        <v>20</v>
      </c>
      <c r="D208" s="176"/>
      <c r="E208" s="187"/>
      <c r="F208" s="189" t="s">
        <v>143</v>
      </c>
      <c r="G208" s="187"/>
      <c r="H208" s="151"/>
    </row>
    <row r="209" spans="1:8" outlineLevel="1" x14ac:dyDescent="0.25">
      <c r="A209" s="153" t="s">
        <v>287</v>
      </c>
      <c r="B209" s="154" t="s">
        <v>179</v>
      </c>
      <c r="C209" s="177"/>
      <c r="E209" s="187"/>
      <c r="F209" s="188"/>
      <c r="G209" s="187"/>
      <c r="H209" s="151"/>
    </row>
    <row r="210" spans="1:8" outlineLevel="1" x14ac:dyDescent="0.25">
      <c r="A210" s="153" t="s">
        <v>1461</v>
      </c>
      <c r="B210" s="154" t="s">
        <v>179</v>
      </c>
      <c r="C210" s="182"/>
      <c r="E210" s="187"/>
      <c r="F210" s="180" t="str">
        <f>IF($C$209=0,"",IF(C210="[for completion]","",C210/$C$209))</f>
        <v/>
      </c>
      <c r="G210" s="187"/>
      <c r="H210" s="151"/>
    </row>
    <row r="211" spans="1:8" outlineLevel="1" x14ac:dyDescent="0.25">
      <c r="A211" s="153" t="s">
        <v>288</v>
      </c>
      <c r="B211" s="154" t="s">
        <v>179</v>
      </c>
      <c r="C211" s="182"/>
      <c r="E211" s="187"/>
      <c r="F211" s="180" t="str">
        <f>IF($C$209=0,"",IF(C211="[for completion]","",C211/$C$209))</f>
        <v/>
      </c>
      <c r="G211" s="187"/>
      <c r="H211" s="151"/>
    </row>
    <row r="212" spans="1:8" outlineLevel="1" x14ac:dyDescent="0.25">
      <c r="A212" s="153" t="s">
        <v>289</v>
      </c>
      <c r="B212" s="154" t="s">
        <v>179</v>
      </c>
      <c r="C212" s="182"/>
      <c r="E212" s="187"/>
      <c r="F212" s="180" t="str">
        <f>IF($C$209=0,"",IF(C212="[for completion]","",C212/$C$209))</f>
        <v/>
      </c>
      <c r="G212" s="187"/>
      <c r="H212" s="151"/>
    </row>
    <row r="213" spans="1:8" outlineLevel="1" x14ac:dyDescent="0.25">
      <c r="A213" s="153" t="s">
        <v>290</v>
      </c>
      <c r="B213" s="154" t="s">
        <v>179</v>
      </c>
      <c r="C213" s="182"/>
      <c r="E213" s="187"/>
      <c r="F213" s="180" t="str">
        <f>IF($C$209=0,"",IF(C213="[for completion]","",C213/$C$209))</f>
        <v/>
      </c>
      <c r="G213" s="187"/>
      <c r="H213" s="151"/>
    </row>
    <row r="214" spans="1:8" outlineLevel="1" x14ac:dyDescent="0.25">
      <c r="A214" s="153" t="s">
        <v>291</v>
      </c>
      <c r="B214" s="154" t="s">
        <v>179</v>
      </c>
      <c r="C214" s="182"/>
      <c r="E214" s="187"/>
      <c r="F214" s="180" t="str">
        <f>IF($C$209=0,"",IF(C214="[for completion]","",C214/$C$209))</f>
        <v/>
      </c>
      <c r="G214" s="187"/>
      <c r="H214" s="151"/>
    </row>
    <row r="215" spans="1:8" outlineLevel="1" x14ac:dyDescent="0.25">
      <c r="A215" s="153" t="s">
        <v>292</v>
      </c>
      <c r="B215" s="154" t="s">
        <v>179</v>
      </c>
      <c r="C215" s="182"/>
      <c r="E215" s="187"/>
      <c r="F215" s="180" t="str">
        <f>IF($C$209=0,"",IF(C215="[for completion]","",C215/$C$209))</f>
        <v/>
      </c>
      <c r="G215" s="187"/>
      <c r="H215" s="151"/>
    </row>
    <row r="216" spans="1:8" ht="15" customHeight="1" x14ac:dyDescent="0.25">
      <c r="A216" s="158"/>
      <c r="B216" s="159" t="s">
        <v>1460</v>
      </c>
      <c r="C216" s="158" t="s">
        <v>59</v>
      </c>
      <c r="D216" s="158"/>
      <c r="E216" s="157"/>
      <c r="F216" s="156" t="s">
        <v>293</v>
      </c>
      <c r="G216" s="156" t="s">
        <v>294</v>
      </c>
      <c r="H216" s="151"/>
    </row>
    <row r="217" spans="1:8" x14ac:dyDescent="0.25">
      <c r="A217" s="153" t="s">
        <v>295</v>
      </c>
      <c r="B217" s="186" t="s">
        <v>296</v>
      </c>
      <c r="C217" s="165">
        <v>20</v>
      </c>
      <c r="E217" s="181"/>
      <c r="F217" s="185">
        <f>IF($C$38=0,"",IF(C217="[for completion]","",IF(C217="","",C217/$C$38)))</f>
        <v>8.7876524465342713E-3</v>
      </c>
      <c r="G217" s="185">
        <f>IF($C$39=0,"",IF(C217="[for completion]","",IF(C217="","",C217/$C$39)))</f>
        <v>1.1428571428571429E-2</v>
      </c>
      <c r="H217" s="151"/>
    </row>
    <row r="218" spans="1:8" x14ac:dyDescent="0.25">
      <c r="A218" s="153" t="s">
        <v>297</v>
      </c>
      <c r="B218" s="186" t="s">
        <v>298</v>
      </c>
      <c r="C218" s="165">
        <v>0</v>
      </c>
      <c r="E218" s="181"/>
      <c r="F218" s="185">
        <f>IF($C$38=0,"",IF(C218="[for completion]","",IF(C218="","",C218/$C$38)))</f>
        <v>0</v>
      </c>
      <c r="G218" s="185">
        <f>IF($C$39=0,"",IF(C218="[for completion]","",IF(C218="","",C218/$C$39)))</f>
        <v>0</v>
      </c>
      <c r="H218" s="151"/>
    </row>
    <row r="219" spans="1:8" x14ac:dyDescent="0.25">
      <c r="A219" s="153" t="s">
        <v>299</v>
      </c>
      <c r="B219" s="186" t="s">
        <v>70</v>
      </c>
      <c r="C219" s="165">
        <v>0</v>
      </c>
      <c r="E219" s="181"/>
      <c r="F219" s="185">
        <f>IF($C$38=0,"",IF(C219="[for completion]","",IF(C219="","",C219/$C$38)))</f>
        <v>0</v>
      </c>
      <c r="G219" s="185">
        <f>IF($C$39=0,"",IF(C219="[for completion]","",IF(C219="","",C219/$C$39)))</f>
        <v>0</v>
      </c>
      <c r="H219" s="151"/>
    </row>
    <row r="220" spans="1:8" x14ac:dyDescent="0.25">
      <c r="A220" s="153" t="s">
        <v>300</v>
      </c>
      <c r="B220" s="184" t="s">
        <v>72</v>
      </c>
      <c r="C220" s="182">
        <f>SUM(C217:C219)</f>
        <v>20</v>
      </c>
      <c r="E220" s="181"/>
      <c r="F220" s="183">
        <f>SUM(F217:F219)</f>
        <v>8.7876524465342713E-3</v>
      </c>
      <c r="G220" s="183">
        <f>SUM(G217:G219)</f>
        <v>1.1428571428571429E-2</v>
      </c>
      <c r="H220" s="151"/>
    </row>
    <row r="221" spans="1:8" outlineLevel="1" x14ac:dyDescent="0.25">
      <c r="A221" s="153" t="s">
        <v>301</v>
      </c>
      <c r="B221" s="154" t="s">
        <v>179</v>
      </c>
      <c r="C221" s="182"/>
      <c r="E221" s="181"/>
      <c r="F221" s="180" t="str">
        <f>IF($C$38=0,"",IF(C221="[for completion]","",IF(C221="","",C221/$C$38)))</f>
        <v/>
      </c>
      <c r="G221" s="180" t="str">
        <f>IF($C$39=0,"",IF(C221="[for completion]","",IF(C221="","",C221/$C$39)))</f>
        <v/>
      </c>
      <c r="H221" s="151"/>
    </row>
    <row r="222" spans="1:8" outlineLevel="1" x14ac:dyDescent="0.25">
      <c r="A222" s="153" t="s">
        <v>302</v>
      </c>
      <c r="B222" s="154" t="s">
        <v>179</v>
      </c>
      <c r="C222" s="182"/>
      <c r="E222" s="181"/>
      <c r="F222" s="180" t="str">
        <f>IF($C$38=0,"",IF(C222="[for completion]","",IF(C222="","",C222/$C$38)))</f>
        <v/>
      </c>
      <c r="G222" s="180" t="str">
        <f>IF($C$39=0,"",IF(C222="[for completion]","",IF(C222="","",C222/$C$39)))</f>
        <v/>
      </c>
      <c r="H222" s="151"/>
    </row>
    <row r="223" spans="1:8" outlineLevel="1" x14ac:dyDescent="0.25">
      <c r="A223" s="153" t="s">
        <v>303</v>
      </c>
      <c r="B223" s="154" t="s">
        <v>179</v>
      </c>
      <c r="C223" s="182"/>
      <c r="E223" s="181"/>
      <c r="F223" s="180" t="str">
        <f>IF($C$38=0,"",IF(C223="[for completion]","",IF(C223="","",C223/$C$38)))</f>
        <v/>
      </c>
      <c r="G223" s="180" t="str">
        <f>IF($C$39=0,"",IF(C223="[for completion]","",IF(C223="","",C223/$C$39)))</f>
        <v/>
      </c>
      <c r="H223" s="151"/>
    </row>
    <row r="224" spans="1:8" outlineLevel="1" x14ac:dyDescent="0.25">
      <c r="A224" s="153" t="s">
        <v>304</v>
      </c>
      <c r="B224" s="154" t="s">
        <v>179</v>
      </c>
      <c r="C224" s="182"/>
      <c r="E224" s="181"/>
      <c r="F224" s="180" t="str">
        <f>IF($C$38=0,"",IF(C224="[for completion]","",IF(C224="","",C224/$C$38)))</f>
        <v/>
      </c>
      <c r="G224" s="180" t="str">
        <f>IF($C$39=0,"",IF(C224="[for completion]","",IF(C224="","",C224/$C$39)))</f>
        <v/>
      </c>
      <c r="H224" s="151"/>
    </row>
    <row r="225" spans="1:8" outlineLevel="1" x14ac:dyDescent="0.25">
      <c r="A225" s="153" t="s">
        <v>305</v>
      </c>
      <c r="B225" s="154" t="s">
        <v>179</v>
      </c>
      <c r="C225" s="182"/>
      <c r="E225" s="181"/>
      <c r="F225" s="180" t="str">
        <f>IF($C$38=0,"",IF(C225="[for completion]","",IF(C225="","",C225/$C$38)))</f>
        <v/>
      </c>
      <c r="G225" s="180" t="str">
        <f>IF($C$39=0,"",IF(C225="[for completion]","",IF(C225="","",C225/$C$39)))</f>
        <v/>
      </c>
    </row>
    <row r="226" spans="1:8" outlineLevel="1" x14ac:dyDescent="0.25">
      <c r="A226" s="153" t="s">
        <v>306</v>
      </c>
      <c r="B226" s="154" t="s">
        <v>179</v>
      </c>
      <c r="C226" s="182"/>
      <c r="E226" s="176"/>
      <c r="F226" s="180" t="str">
        <f>IF($C$38=0,"",IF(C226="[for completion]","",IF(C226="","",C226/$C$38)))</f>
        <v/>
      </c>
      <c r="G226" s="180" t="str">
        <f>IF($C$39=0,"",IF(C226="[for completion]","",IF(C226="","",C226/$C$39)))</f>
        <v/>
      </c>
    </row>
    <row r="227" spans="1:8" outlineLevel="1" x14ac:dyDescent="0.25">
      <c r="A227" s="153" t="s">
        <v>307</v>
      </c>
      <c r="B227" s="154" t="s">
        <v>179</v>
      </c>
      <c r="C227" s="182"/>
      <c r="E227" s="181"/>
      <c r="F227" s="180" t="str">
        <f>IF($C$38=0,"",IF(C227="[for completion]","",IF(C227="","",C227/$C$38)))</f>
        <v/>
      </c>
      <c r="G227" s="180" t="str">
        <f>IF($C$39=0,"",IF(C227="[for completion]","",IF(C227="","",C227/$C$39)))</f>
        <v/>
      </c>
    </row>
    <row r="228" spans="1:8" ht="15" customHeight="1" x14ac:dyDescent="0.25">
      <c r="A228" s="158"/>
      <c r="B228" s="159" t="s">
        <v>1459</v>
      </c>
      <c r="C228" s="158"/>
      <c r="D228" s="158"/>
      <c r="E228" s="157"/>
      <c r="F228" s="156"/>
      <c r="G228" s="156"/>
    </row>
    <row r="229" spans="1:8" ht="28.8" x14ac:dyDescent="0.25">
      <c r="A229" s="153" t="s">
        <v>308</v>
      </c>
      <c r="B229" s="176" t="s">
        <v>1458</v>
      </c>
      <c r="C229" s="179" t="s">
        <v>309</v>
      </c>
    </row>
    <row r="230" spans="1:8" ht="15" customHeight="1" x14ac:dyDescent="0.25">
      <c r="A230" s="158"/>
      <c r="B230" s="159" t="s">
        <v>310</v>
      </c>
      <c r="C230" s="158"/>
      <c r="D230" s="158"/>
      <c r="E230" s="157"/>
      <c r="F230" s="156"/>
      <c r="G230" s="156"/>
    </row>
    <row r="231" spans="1:8" x14ac:dyDescent="0.25">
      <c r="A231" s="153" t="s">
        <v>311</v>
      </c>
      <c r="B231" s="153" t="s">
        <v>312</v>
      </c>
      <c r="C231" s="165">
        <v>0</v>
      </c>
      <c r="E231" s="176"/>
    </row>
    <row r="232" spans="1:8" x14ac:dyDescent="0.3">
      <c r="A232" s="153" t="s">
        <v>313</v>
      </c>
      <c r="B232" s="178" t="s">
        <v>314</v>
      </c>
      <c r="C232" s="165">
        <v>0</v>
      </c>
      <c r="E232" s="176"/>
    </row>
    <row r="233" spans="1:8" x14ac:dyDescent="0.3">
      <c r="A233" s="153" t="s">
        <v>315</v>
      </c>
      <c r="B233" s="178" t="s">
        <v>316</v>
      </c>
      <c r="C233" s="165">
        <v>0</v>
      </c>
      <c r="E233" s="176"/>
    </row>
    <row r="234" spans="1:8" outlineLevel="1" x14ac:dyDescent="0.25">
      <c r="A234" s="153" t="s">
        <v>317</v>
      </c>
      <c r="B234" s="155" t="s">
        <v>318</v>
      </c>
      <c r="C234" s="177"/>
      <c r="D234" s="176"/>
      <c r="E234" s="176"/>
    </row>
    <row r="235" spans="1:8" outlineLevel="1" x14ac:dyDescent="0.25">
      <c r="A235" s="153" t="s">
        <v>319</v>
      </c>
      <c r="B235" s="155" t="s">
        <v>320</v>
      </c>
      <c r="C235" s="177"/>
      <c r="D235" s="176"/>
      <c r="E235" s="176"/>
    </row>
    <row r="236" spans="1:8" outlineLevel="1" x14ac:dyDescent="0.25">
      <c r="A236" s="153" t="s">
        <v>321</v>
      </c>
      <c r="B236" s="155" t="s">
        <v>322</v>
      </c>
      <c r="C236" s="176"/>
      <c r="D236" s="176"/>
      <c r="E236" s="176"/>
    </row>
    <row r="237" spans="1:8" outlineLevel="1" x14ac:dyDescent="0.25">
      <c r="A237" s="153" t="s">
        <v>323</v>
      </c>
      <c r="C237" s="176"/>
      <c r="D237" s="176"/>
      <c r="E237" s="176"/>
    </row>
    <row r="238" spans="1:8" outlineLevel="1" x14ac:dyDescent="0.25">
      <c r="A238" s="153" t="s">
        <v>324</v>
      </c>
      <c r="C238" s="176"/>
      <c r="D238" s="176"/>
      <c r="E238" s="176"/>
    </row>
    <row r="239" spans="1:8" outlineLevel="1" x14ac:dyDescent="0.3">
      <c r="A239" s="158"/>
      <c r="B239" s="159" t="s">
        <v>325</v>
      </c>
      <c r="C239" s="158"/>
      <c r="D239" s="158"/>
      <c r="E239" s="158"/>
      <c r="F239" s="158"/>
      <c r="G239" s="158"/>
      <c r="H239" s="174"/>
    </row>
    <row r="240" spans="1:8" ht="28.8" outlineLevel="1" x14ac:dyDescent="0.3">
      <c r="A240" s="153" t="s">
        <v>326</v>
      </c>
      <c r="B240" s="153" t="s">
        <v>1457</v>
      </c>
      <c r="G240" s="174"/>
      <c r="H240" s="174"/>
    </row>
    <row r="241" spans="1:8" outlineLevel="1" x14ac:dyDescent="0.3">
      <c r="A241" s="153" t="s">
        <v>327</v>
      </c>
      <c r="B241" s="153" t="s">
        <v>328</v>
      </c>
      <c r="G241" s="174"/>
      <c r="H241" s="174"/>
    </row>
    <row r="242" spans="1:8" outlineLevel="1" x14ac:dyDescent="0.3">
      <c r="A242" s="153" t="s">
        <v>329</v>
      </c>
      <c r="B242" s="153" t="s">
        <v>330</v>
      </c>
      <c r="G242" s="174"/>
      <c r="H242" s="174"/>
    </row>
    <row r="243" spans="1:8" ht="28.8" outlineLevel="1" x14ac:dyDescent="0.3">
      <c r="A243" s="153" t="s">
        <v>331</v>
      </c>
      <c r="B243" s="153" t="s">
        <v>1456</v>
      </c>
      <c r="G243" s="174"/>
      <c r="H243" s="174"/>
    </row>
    <row r="244" spans="1:8" outlineLevel="1" x14ac:dyDescent="0.3">
      <c r="A244" s="153" t="s">
        <v>332</v>
      </c>
      <c r="B244" s="153" t="s">
        <v>333</v>
      </c>
      <c r="C244" s="175"/>
      <c r="D244" s="175"/>
      <c r="E244" s="168"/>
      <c r="G244" s="174"/>
      <c r="H244" s="174"/>
    </row>
    <row r="245" spans="1:8" outlineLevel="1" x14ac:dyDescent="0.3">
      <c r="A245" s="153" t="s">
        <v>334</v>
      </c>
      <c r="B245" s="153" t="s">
        <v>1455</v>
      </c>
      <c r="C245" s="168"/>
      <c r="G245" s="174"/>
      <c r="H245" s="174"/>
    </row>
    <row r="246" spans="1:8" outlineLevel="1" x14ac:dyDescent="0.3">
      <c r="A246" s="153" t="s">
        <v>335</v>
      </c>
      <c r="B246" s="153" t="s">
        <v>1454</v>
      </c>
      <c r="G246" s="174"/>
      <c r="H246" s="174"/>
    </row>
    <row r="247" spans="1:8" outlineLevel="1" x14ac:dyDescent="0.3">
      <c r="A247" s="153" t="s">
        <v>336</v>
      </c>
      <c r="D247" s="174"/>
      <c r="E247" s="174"/>
      <c r="F247" s="174"/>
      <c r="G247" s="174"/>
      <c r="H247" s="174"/>
    </row>
    <row r="248" spans="1:8" outlineLevel="1" x14ac:dyDescent="0.3">
      <c r="A248" s="153" t="s">
        <v>337</v>
      </c>
      <c r="D248" s="174"/>
      <c r="E248" s="174"/>
      <c r="F248" s="174"/>
      <c r="G248" s="174"/>
      <c r="H248" s="174"/>
    </row>
    <row r="249" spans="1:8" outlineLevel="1" x14ac:dyDescent="0.3">
      <c r="A249" s="153" t="s">
        <v>338</v>
      </c>
      <c r="D249" s="174"/>
      <c r="E249" s="174"/>
      <c r="F249" s="174"/>
      <c r="G249" s="174"/>
      <c r="H249" s="174"/>
    </row>
    <row r="250" spans="1:8" outlineLevel="1" x14ac:dyDescent="0.3">
      <c r="A250" s="153" t="s">
        <v>339</v>
      </c>
      <c r="D250" s="174"/>
      <c r="E250" s="174"/>
      <c r="F250" s="174"/>
      <c r="G250" s="174"/>
      <c r="H250" s="174"/>
    </row>
    <row r="251" spans="1:8" outlineLevel="1" x14ac:dyDescent="0.3">
      <c r="A251" s="153" t="s">
        <v>340</v>
      </c>
      <c r="D251" s="174"/>
      <c r="E251" s="174"/>
      <c r="F251" s="174"/>
      <c r="G251" s="174"/>
      <c r="H251" s="174"/>
    </row>
    <row r="252" spans="1:8" outlineLevel="1" x14ac:dyDescent="0.3">
      <c r="A252" s="153" t="s">
        <v>341</v>
      </c>
      <c r="D252" s="174"/>
      <c r="E252" s="174"/>
      <c r="F252" s="174"/>
      <c r="G252" s="174"/>
      <c r="H252" s="174"/>
    </row>
    <row r="253" spans="1:8" outlineLevel="1" x14ac:dyDescent="0.3">
      <c r="A253" s="153" t="s">
        <v>342</v>
      </c>
      <c r="D253" s="174"/>
      <c r="E253" s="174"/>
      <c r="F253" s="174"/>
      <c r="G253" s="174"/>
      <c r="H253" s="174"/>
    </row>
    <row r="254" spans="1:8" outlineLevel="1" x14ac:dyDescent="0.3">
      <c r="A254" s="153" t="s">
        <v>343</v>
      </c>
      <c r="D254" s="174"/>
      <c r="E254" s="174"/>
      <c r="F254" s="174"/>
      <c r="G254" s="174"/>
      <c r="H254" s="174"/>
    </row>
    <row r="255" spans="1:8" outlineLevel="1" x14ac:dyDescent="0.3">
      <c r="A255" s="153" t="s">
        <v>344</v>
      </c>
      <c r="D255" s="174"/>
      <c r="E255" s="174"/>
      <c r="F255" s="174"/>
      <c r="G255" s="174"/>
      <c r="H255" s="174"/>
    </row>
    <row r="256" spans="1:8" outlineLevel="1" x14ac:dyDescent="0.3">
      <c r="A256" s="153" t="s">
        <v>345</v>
      </c>
      <c r="D256" s="174"/>
      <c r="E256" s="174"/>
      <c r="F256" s="174"/>
      <c r="G256" s="174"/>
      <c r="H256" s="174"/>
    </row>
    <row r="257" spans="1:8" outlineLevel="1" x14ac:dyDescent="0.3">
      <c r="A257" s="153" t="s">
        <v>346</v>
      </c>
      <c r="D257" s="174"/>
      <c r="E257" s="174"/>
      <c r="F257" s="174"/>
      <c r="G257" s="174"/>
      <c r="H257" s="174"/>
    </row>
    <row r="258" spans="1:8" outlineLevel="1" x14ac:dyDescent="0.3">
      <c r="A258" s="153" t="s">
        <v>347</v>
      </c>
      <c r="D258" s="174"/>
      <c r="E258" s="174"/>
      <c r="F258" s="174"/>
      <c r="G258" s="174"/>
      <c r="H258" s="174"/>
    </row>
    <row r="259" spans="1:8" outlineLevel="1" x14ac:dyDescent="0.3">
      <c r="A259" s="153" t="s">
        <v>348</v>
      </c>
      <c r="D259" s="174"/>
      <c r="E259" s="174"/>
      <c r="F259" s="174"/>
      <c r="G259" s="174"/>
      <c r="H259" s="174"/>
    </row>
    <row r="260" spans="1:8" outlineLevel="1" x14ac:dyDescent="0.3">
      <c r="A260" s="153" t="s">
        <v>349</v>
      </c>
      <c r="D260" s="174"/>
      <c r="E260" s="174"/>
      <c r="F260" s="174"/>
      <c r="G260" s="174"/>
      <c r="H260" s="174"/>
    </row>
    <row r="261" spans="1:8" outlineLevel="1" x14ac:dyDescent="0.3">
      <c r="A261" s="153" t="s">
        <v>350</v>
      </c>
      <c r="D261" s="174"/>
      <c r="E261" s="174"/>
      <c r="F261" s="174"/>
      <c r="G261" s="174"/>
      <c r="H261" s="174"/>
    </row>
    <row r="262" spans="1:8" outlineLevel="1" x14ac:dyDescent="0.3">
      <c r="A262" s="153" t="s">
        <v>351</v>
      </c>
      <c r="D262" s="174"/>
      <c r="E262" s="174"/>
      <c r="F262" s="174"/>
      <c r="G262" s="174"/>
      <c r="H262" s="174"/>
    </row>
    <row r="263" spans="1:8" outlineLevel="1" x14ac:dyDescent="0.3">
      <c r="A263" s="153" t="s">
        <v>352</v>
      </c>
      <c r="D263" s="174"/>
      <c r="E263" s="174"/>
      <c r="F263" s="174"/>
      <c r="G263" s="174"/>
      <c r="H263" s="174"/>
    </row>
    <row r="264" spans="1:8" outlineLevel="1" x14ac:dyDescent="0.3">
      <c r="A264" s="153" t="s">
        <v>353</v>
      </c>
      <c r="D264" s="174"/>
      <c r="E264" s="174"/>
      <c r="F264" s="174"/>
      <c r="G264" s="174"/>
      <c r="H264" s="174"/>
    </row>
    <row r="265" spans="1:8" outlineLevel="1" x14ac:dyDescent="0.3">
      <c r="A265" s="153" t="s">
        <v>354</v>
      </c>
      <c r="D265" s="174"/>
      <c r="E265" s="174"/>
      <c r="F265" s="174"/>
      <c r="G265" s="174"/>
      <c r="H265" s="174"/>
    </row>
    <row r="266" spans="1:8" outlineLevel="1" x14ac:dyDescent="0.3">
      <c r="A266" s="153" t="s">
        <v>355</v>
      </c>
      <c r="D266" s="174"/>
      <c r="E266" s="174"/>
      <c r="F266" s="174"/>
      <c r="G266" s="174"/>
      <c r="H266" s="174"/>
    </row>
    <row r="267" spans="1:8" outlineLevel="1" x14ac:dyDescent="0.3">
      <c r="A267" s="153" t="s">
        <v>356</v>
      </c>
      <c r="D267" s="174"/>
      <c r="E267" s="174"/>
      <c r="F267" s="174"/>
      <c r="G267" s="174"/>
      <c r="H267" s="174"/>
    </row>
    <row r="268" spans="1:8" outlineLevel="1" x14ac:dyDescent="0.3">
      <c r="A268" s="153" t="s">
        <v>357</v>
      </c>
      <c r="D268" s="174"/>
      <c r="E268" s="174"/>
      <c r="F268" s="174"/>
      <c r="G268" s="174"/>
      <c r="H268" s="174"/>
    </row>
    <row r="269" spans="1:8" outlineLevel="1" x14ac:dyDescent="0.3">
      <c r="A269" s="153" t="s">
        <v>358</v>
      </c>
      <c r="D269" s="174"/>
      <c r="E269" s="174"/>
      <c r="F269" s="174"/>
      <c r="G269" s="174"/>
      <c r="H269" s="174"/>
    </row>
    <row r="270" spans="1:8" outlineLevel="1" x14ac:dyDescent="0.3">
      <c r="A270" s="153" t="s">
        <v>359</v>
      </c>
      <c r="D270" s="174"/>
      <c r="E270" s="174"/>
      <c r="F270" s="174"/>
      <c r="G270" s="174"/>
      <c r="H270" s="174"/>
    </row>
    <row r="271" spans="1:8" outlineLevel="1" x14ac:dyDescent="0.3">
      <c r="A271" s="153" t="s">
        <v>360</v>
      </c>
      <c r="D271" s="174"/>
      <c r="E271" s="174"/>
      <c r="F271" s="174"/>
      <c r="G271" s="174"/>
      <c r="H271" s="174"/>
    </row>
    <row r="272" spans="1:8" outlineLevel="1" x14ac:dyDescent="0.3">
      <c r="A272" s="153" t="s">
        <v>361</v>
      </c>
      <c r="D272" s="174"/>
      <c r="E272" s="174"/>
      <c r="F272" s="174"/>
      <c r="G272" s="174"/>
      <c r="H272" s="174"/>
    </row>
    <row r="273" spans="1:8" outlineLevel="1" x14ac:dyDescent="0.3">
      <c r="A273" s="153" t="s">
        <v>362</v>
      </c>
      <c r="D273" s="174"/>
      <c r="E273" s="174"/>
      <c r="F273" s="174"/>
      <c r="G273" s="174"/>
      <c r="H273" s="174"/>
    </row>
    <row r="274" spans="1:8" outlineLevel="1" x14ac:dyDescent="0.3">
      <c r="A274" s="153" t="s">
        <v>363</v>
      </c>
      <c r="D274" s="174"/>
      <c r="E274" s="174"/>
      <c r="F274" s="174"/>
      <c r="G274" s="174"/>
      <c r="H274" s="174"/>
    </row>
    <row r="275" spans="1:8" outlineLevel="1" x14ac:dyDescent="0.3">
      <c r="A275" s="153" t="s">
        <v>364</v>
      </c>
      <c r="D275" s="174"/>
      <c r="E275" s="174"/>
      <c r="F275" s="174"/>
      <c r="G275" s="174"/>
      <c r="H275" s="174"/>
    </row>
    <row r="276" spans="1:8" outlineLevel="1" x14ac:dyDescent="0.3">
      <c r="A276" s="153" t="s">
        <v>365</v>
      </c>
      <c r="D276" s="174"/>
      <c r="E276" s="174"/>
      <c r="F276" s="174"/>
      <c r="G276" s="174"/>
      <c r="H276" s="174"/>
    </row>
    <row r="277" spans="1:8" outlineLevel="1" x14ac:dyDescent="0.3">
      <c r="A277" s="153" t="s">
        <v>366</v>
      </c>
      <c r="D277" s="174"/>
      <c r="E277" s="174"/>
      <c r="F277" s="174"/>
      <c r="G277" s="174"/>
      <c r="H277" s="174"/>
    </row>
    <row r="278" spans="1:8" outlineLevel="1" x14ac:dyDescent="0.3">
      <c r="A278" s="153" t="s">
        <v>367</v>
      </c>
      <c r="D278" s="174"/>
      <c r="E278" s="174"/>
      <c r="F278" s="174"/>
      <c r="G278" s="174"/>
      <c r="H278" s="174"/>
    </row>
    <row r="279" spans="1:8" outlineLevel="1" x14ac:dyDescent="0.3">
      <c r="A279" s="153" t="s">
        <v>368</v>
      </c>
      <c r="D279" s="174"/>
      <c r="E279" s="174"/>
      <c r="F279" s="174"/>
      <c r="G279" s="174"/>
      <c r="H279" s="174"/>
    </row>
    <row r="280" spans="1:8" outlineLevel="1" x14ac:dyDescent="0.3">
      <c r="A280" s="153" t="s">
        <v>369</v>
      </c>
      <c r="D280" s="174"/>
      <c r="E280" s="174"/>
      <c r="F280" s="174"/>
      <c r="G280" s="174"/>
      <c r="H280" s="174"/>
    </row>
    <row r="281" spans="1:8" outlineLevel="1" x14ac:dyDescent="0.3">
      <c r="A281" s="153" t="s">
        <v>370</v>
      </c>
      <c r="D281" s="174"/>
      <c r="E281" s="174"/>
      <c r="F281" s="174"/>
      <c r="G281" s="174"/>
      <c r="H281" s="174"/>
    </row>
    <row r="282" spans="1:8" outlineLevel="1" x14ac:dyDescent="0.3">
      <c r="A282" s="153" t="s">
        <v>371</v>
      </c>
      <c r="D282" s="174"/>
      <c r="E282" s="174"/>
      <c r="F282" s="174"/>
      <c r="G282" s="174"/>
      <c r="H282" s="174"/>
    </row>
    <row r="283" spans="1:8" outlineLevel="1" x14ac:dyDescent="0.3">
      <c r="A283" s="153" t="s">
        <v>372</v>
      </c>
      <c r="D283" s="174"/>
      <c r="E283" s="174"/>
      <c r="F283" s="174"/>
      <c r="G283" s="174"/>
      <c r="H283" s="174"/>
    </row>
    <row r="284" spans="1:8" outlineLevel="1" x14ac:dyDescent="0.3">
      <c r="A284" s="153" t="s">
        <v>373</v>
      </c>
      <c r="D284" s="174"/>
      <c r="E284" s="174"/>
      <c r="F284" s="174"/>
      <c r="G284" s="174"/>
      <c r="H284" s="174"/>
    </row>
    <row r="285" spans="1:8" ht="18" x14ac:dyDescent="0.25">
      <c r="A285" s="162"/>
      <c r="B285" s="162" t="s">
        <v>1453</v>
      </c>
      <c r="C285" s="162"/>
      <c r="D285" s="162"/>
      <c r="E285" s="162"/>
      <c r="F285" s="161"/>
      <c r="G285" s="160"/>
    </row>
    <row r="286" spans="1:8" ht="13.8" x14ac:dyDescent="0.25">
      <c r="A286" s="173" t="s">
        <v>1452</v>
      </c>
      <c r="B286" s="171"/>
      <c r="C286" s="171"/>
      <c r="D286" s="171"/>
      <c r="E286" s="171"/>
      <c r="F286" s="172"/>
      <c r="G286" s="171"/>
    </row>
    <row r="287" spans="1:8" ht="13.8" x14ac:dyDescent="0.25">
      <c r="A287" s="173" t="s">
        <v>1451</v>
      </c>
      <c r="B287" s="171"/>
      <c r="C287" s="171"/>
      <c r="D287" s="171"/>
      <c r="E287" s="171"/>
      <c r="F287" s="172"/>
      <c r="G287" s="171"/>
    </row>
    <row r="288" spans="1:8" x14ac:dyDescent="0.25">
      <c r="A288" s="153" t="s">
        <v>374</v>
      </c>
      <c r="B288" s="155" t="s">
        <v>1450</v>
      </c>
      <c r="C288" s="163">
        <f>ROW(B38)</f>
        <v>38</v>
      </c>
      <c r="D288" s="170"/>
      <c r="E288" s="170"/>
      <c r="F288" s="170"/>
      <c r="G288" s="170"/>
      <c r="H288" s="170"/>
    </row>
    <row r="289" spans="1:8" x14ac:dyDescent="0.25">
      <c r="A289" s="153" t="s">
        <v>375</v>
      </c>
      <c r="B289" s="155" t="s">
        <v>1449</v>
      </c>
      <c r="C289" s="163">
        <f>ROW(B39)</f>
        <v>39</v>
      </c>
      <c r="E289" s="170"/>
      <c r="F289" s="170"/>
    </row>
    <row r="290" spans="1:8" ht="28.8" x14ac:dyDescent="0.25">
      <c r="A290" s="153" t="s">
        <v>376</v>
      </c>
      <c r="B290" s="155" t="s">
        <v>1448</v>
      </c>
      <c r="C290" s="168" t="s">
        <v>1447</v>
      </c>
      <c r="G290" s="166"/>
      <c r="H290" s="166"/>
    </row>
    <row r="291" spans="1:8" x14ac:dyDescent="0.25">
      <c r="A291" s="153" t="s">
        <v>377</v>
      </c>
      <c r="B291" s="155" t="s">
        <v>1446</v>
      </c>
      <c r="C291" s="163" t="str">
        <f ca="1">IF(ISREF(INDIRECT("'B1. HTT Mortgage Assets'!A1")),ROW('B1. HTT Mortgage Assets'!B43)&amp;" for Mortgage Assets","")</f>
        <v>43 for Mortgage Assets</v>
      </c>
      <c r="D291" s="163"/>
      <c r="E291" s="166"/>
      <c r="F291" s="170"/>
    </row>
    <row r="292" spans="1:8" x14ac:dyDescent="0.25">
      <c r="A292" s="153" t="s">
        <v>378</v>
      </c>
      <c r="B292" s="155" t="s">
        <v>1445</v>
      </c>
      <c r="C292" s="163">
        <f>ROW(B52)</f>
        <v>52</v>
      </c>
      <c r="G292" s="166"/>
      <c r="H292" s="166"/>
    </row>
    <row r="293" spans="1:8" x14ac:dyDescent="0.3">
      <c r="A293" s="153" t="s">
        <v>379</v>
      </c>
      <c r="B293" s="155" t="s">
        <v>1444</v>
      </c>
      <c r="C293" s="169" t="str">
        <f ca="1">IF(ISREF(INDIRECT("'B1. HTT Mortgage Assets'!A1")),ROW('B1. HTT Mortgage Assets'!B186)&amp;" for Residential Mortgage Assets","")</f>
        <v>186 for Residential Mortgage Assets</v>
      </c>
      <c r="D293" s="163" t="str">
        <f ca="1">IF(ISREF(INDIRECT("'B1. HTT Mortgage Assets'!A1")),ROW('B1. HTT Mortgage Assets'!B424 )&amp; " for Commercial Mortgage Assets","")</f>
        <v>424 for Commercial Mortgage Assets</v>
      </c>
      <c r="E293" s="166"/>
      <c r="F293" s="163"/>
      <c r="G293" s="163"/>
    </row>
    <row r="294" spans="1:8" x14ac:dyDescent="0.3">
      <c r="A294" s="153" t="s">
        <v>380</v>
      </c>
      <c r="B294" s="155" t="s">
        <v>1443</v>
      </c>
      <c r="C294" s="169" t="s">
        <v>381</v>
      </c>
    </row>
    <row r="295" spans="1:8" x14ac:dyDescent="0.25">
      <c r="A295" s="153" t="s">
        <v>382</v>
      </c>
      <c r="B295" s="155" t="s">
        <v>1442</v>
      </c>
      <c r="C295" s="163" t="str">
        <f ca="1">IF(ISREF(INDIRECT("'B1. HTT Mortgage Assets'!A1")),ROW('B1. HTT Mortgage Assets'!B149)&amp;" for Mortgage Assets","")</f>
        <v>149 for Mortgage Assets</v>
      </c>
      <c r="D295" s="163"/>
      <c r="F295" s="163"/>
    </row>
    <row r="296" spans="1:8" x14ac:dyDescent="0.25">
      <c r="A296" s="153" t="s">
        <v>383</v>
      </c>
      <c r="B296" s="155" t="s">
        <v>1441</v>
      </c>
      <c r="C296" s="163">
        <f>ROW(B111)</f>
        <v>111</v>
      </c>
      <c r="F296" s="166"/>
    </row>
    <row r="297" spans="1:8" x14ac:dyDescent="0.25">
      <c r="A297" s="153" t="s">
        <v>384</v>
      </c>
      <c r="B297" s="155" t="s">
        <v>1440</v>
      </c>
      <c r="C297" s="163">
        <f>ROW(B163)</f>
        <v>163</v>
      </c>
      <c r="E297" s="166"/>
      <c r="F297" s="166"/>
    </row>
    <row r="298" spans="1:8" x14ac:dyDescent="0.25">
      <c r="A298" s="153" t="s">
        <v>385</v>
      </c>
      <c r="B298" s="155" t="s">
        <v>1439</v>
      </c>
      <c r="C298" s="163">
        <f>ROW(B137)</f>
        <v>137</v>
      </c>
      <c r="E298" s="166"/>
      <c r="F298" s="166"/>
    </row>
    <row r="299" spans="1:8" x14ac:dyDescent="0.25">
      <c r="A299" s="153" t="s">
        <v>386</v>
      </c>
      <c r="B299" s="155" t="s">
        <v>1438</v>
      </c>
      <c r="C299" s="168"/>
      <c r="E299" s="166"/>
    </row>
    <row r="300" spans="1:8" x14ac:dyDescent="0.25">
      <c r="A300" s="153" t="s">
        <v>387</v>
      </c>
      <c r="B300" s="155" t="s">
        <v>1437</v>
      </c>
      <c r="C300" s="163" t="s">
        <v>388</v>
      </c>
      <c r="D300" s="163" t="s">
        <v>1436</v>
      </c>
      <c r="E300" s="166"/>
      <c r="F300" s="167" t="s">
        <v>1435</v>
      </c>
    </row>
    <row r="301" spans="1:8" outlineLevel="1" x14ac:dyDescent="0.25">
      <c r="A301" s="153" t="s">
        <v>389</v>
      </c>
      <c r="B301" s="155" t="s">
        <v>1434</v>
      </c>
      <c r="C301" s="163" t="s">
        <v>390</v>
      </c>
    </row>
    <row r="302" spans="1:8" outlineLevel="1" x14ac:dyDescent="0.25">
      <c r="A302" s="153" t="s">
        <v>391</v>
      </c>
      <c r="B302" s="155" t="s">
        <v>1433</v>
      </c>
      <c r="C302" s="163" t="str">
        <f>ROW('C. HTT Harmonised Glossary'!B18)&amp;" for Harmonised Glossary"</f>
        <v>18 for Harmonised Glossary</v>
      </c>
    </row>
    <row r="303" spans="1:8" outlineLevel="1" x14ac:dyDescent="0.25">
      <c r="A303" s="153" t="s">
        <v>392</v>
      </c>
      <c r="B303" s="155" t="s">
        <v>1432</v>
      </c>
      <c r="C303" s="163">
        <f>ROW(B65)</f>
        <v>65</v>
      </c>
    </row>
    <row r="304" spans="1:8" outlineLevel="1" x14ac:dyDescent="0.25">
      <c r="A304" s="153" t="s">
        <v>393</v>
      </c>
      <c r="B304" s="155" t="s">
        <v>1431</v>
      </c>
      <c r="C304" s="163">
        <f>ROW(B88)</f>
        <v>88</v>
      </c>
    </row>
    <row r="305" spans="1:8" outlineLevel="1" x14ac:dyDescent="0.25">
      <c r="A305" s="153" t="s">
        <v>394</v>
      </c>
      <c r="B305" s="155" t="s">
        <v>1430</v>
      </c>
      <c r="C305" s="163" t="s">
        <v>395</v>
      </c>
      <c r="E305" s="166"/>
      <c r="H305" s="151"/>
    </row>
    <row r="306" spans="1:8" outlineLevel="1" x14ac:dyDescent="0.25">
      <c r="A306" s="153" t="s">
        <v>396</v>
      </c>
      <c r="B306" s="155" t="s">
        <v>1429</v>
      </c>
      <c r="C306" s="163">
        <v>44</v>
      </c>
      <c r="E306" s="166"/>
      <c r="H306" s="151"/>
    </row>
    <row r="307" spans="1:8" outlineLevel="1" x14ac:dyDescent="0.25">
      <c r="A307" s="153" t="s">
        <v>397</v>
      </c>
      <c r="B307" s="155" t="s">
        <v>1428</v>
      </c>
      <c r="C307" s="163" t="str">
        <f ca="1">IF(ISREF(INDIRECT("'B1. HTT Mortgage Assets'!A1")),ROW('B1. HTT Mortgage Assets'!B179)&amp; " for Mortgage Assets","")</f>
        <v>179 for Mortgage Assets</v>
      </c>
      <c r="E307" s="166"/>
      <c r="H307" s="151"/>
    </row>
    <row r="308" spans="1:8" outlineLevel="1" x14ac:dyDescent="0.25">
      <c r="A308" s="153" t="s">
        <v>398</v>
      </c>
      <c r="B308" s="155"/>
      <c r="E308" s="166"/>
      <c r="H308" s="151"/>
    </row>
    <row r="309" spans="1:8" outlineLevel="1" x14ac:dyDescent="0.25">
      <c r="A309" s="153" t="s">
        <v>399</v>
      </c>
      <c r="E309" s="166"/>
      <c r="H309" s="151"/>
    </row>
    <row r="310" spans="1:8" outlineLevel="1" x14ac:dyDescent="0.25">
      <c r="A310" s="153" t="s">
        <v>400</v>
      </c>
      <c r="H310" s="151"/>
    </row>
    <row r="311" spans="1:8" ht="36" x14ac:dyDescent="0.25">
      <c r="A311" s="161"/>
      <c r="B311" s="162" t="s">
        <v>401</v>
      </c>
      <c r="C311" s="161"/>
      <c r="D311" s="161"/>
      <c r="E311" s="161"/>
      <c r="F311" s="161"/>
      <c r="G311" s="160"/>
      <c r="H311" s="151"/>
    </row>
    <row r="312" spans="1:8" x14ac:dyDescent="0.25">
      <c r="A312" s="153" t="s">
        <v>402</v>
      </c>
      <c r="B312" s="164" t="s">
        <v>403</v>
      </c>
      <c r="C312" s="165">
        <v>108.40089918</v>
      </c>
      <c r="H312" s="151"/>
    </row>
    <row r="313" spans="1:8" outlineLevel="1" x14ac:dyDescent="0.25">
      <c r="A313" s="153" t="s">
        <v>404</v>
      </c>
      <c r="B313" s="164" t="s">
        <v>405</v>
      </c>
      <c r="C313" s="165"/>
      <c r="H313" s="151"/>
    </row>
    <row r="314" spans="1:8" outlineLevel="1" x14ac:dyDescent="0.25">
      <c r="A314" s="153" t="s">
        <v>406</v>
      </c>
      <c r="B314" s="164" t="s">
        <v>407</v>
      </c>
      <c r="C314" s="165"/>
      <c r="H314" s="151"/>
    </row>
    <row r="315" spans="1:8" outlineLevel="1" x14ac:dyDescent="0.25">
      <c r="A315" s="153" t="s">
        <v>408</v>
      </c>
      <c r="B315" s="164"/>
      <c r="C315" s="165"/>
      <c r="H315" s="151"/>
    </row>
    <row r="316" spans="1:8" outlineLevel="1" x14ac:dyDescent="0.25">
      <c r="A316" s="153" t="s">
        <v>409</v>
      </c>
      <c r="B316" s="164"/>
      <c r="C316" s="163"/>
      <c r="H316" s="151"/>
    </row>
    <row r="317" spans="1:8" outlineLevel="1" x14ac:dyDescent="0.25">
      <c r="A317" s="153" t="s">
        <v>410</v>
      </c>
      <c r="B317" s="164"/>
      <c r="C317" s="163"/>
      <c r="H317" s="151"/>
    </row>
    <row r="318" spans="1:8" outlineLevel="1" x14ac:dyDescent="0.25">
      <c r="A318" s="153" t="s">
        <v>411</v>
      </c>
      <c r="B318" s="164"/>
      <c r="C318" s="163"/>
      <c r="H318" s="151"/>
    </row>
    <row r="319" spans="1:8" ht="18" x14ac:dyDescent="0.25">
      <c r="A319" s="161"/>
      <c r="B319" s="162" t="s">
        <v>412</v>
      </c>
      <c r="C319" s="161"/>
      <c r="D319" s="161"/>
      <c r="E319" s="161"/>
      <c r="F319" s="161"/>
      <c r="G319" s="160"/>
      <c r="H319" s="151"/>
    </row>
    <row r="320" spans="1:8" ht="15" customHeight="1" outlineLevel="1" x14ac:dyDescent="0.25">
      <c r="A320" s="158"/>
      <c r="B320" s="159" t="s">
        <v>413</v>
      </c>
      <c r="C320" s="158"/>
      <c r="D320" s="158"/>
      <c r="E320" s="157"/>
      <c r="F320" s="156"/>
      <c r="G320" s="156"/>
      <c r="H320" s="151"/>
    </row>
    <row r="321" spans="1:8" outlineLevel="1" x14ac:dyDescent="0.25">
      <c r="A321" s="153" t="s">
        <v>414</v>
      </c>
      <c r="B321" s="155" t="s">
        <v>1427</v>
      </c>
      <c r="C321" s="155"/>
      <c r="H321" s="151"/>
    </row>
    <row r="322" spans="1:8" outlineLevel="1" x14ac:dyDescent="0.25">
      <c r="A322" s="153" t="s">
        <v>415</v>
      </c>
      <c r="B322" s="155" t="s">
        <v>1426</v>
      </c>
      <c r="C322" s="155"/>
      <c r="H322" s="151"/>
    </row>
    <row r="323" spans="1:8" outlineLevel="1" x14ac:dyDescent="0.25">
      <c r="A323" s="153" t="s">
        <v>416</v>
      </c>
      <c r="B323" s="155" t="s">
        <v>417</v>
      </c>
      <c r="C323" s="155"/>
      <c r="H323" s="151"/>
    </row>
    <row r="324" spans="1:8" outlineLevel="1" x14ac:dyDescent="0.25">
      <c r="A324" s="153" t="s">
        <v>418</v>
      </c>
      <c r="B324" s="155" t="s">
        <v>419</v>
      </c>
      <c r="H324" s="151"/>
    </row>
    <row r="325" spans="1:8" outlineLevel="1" x14ac:dyDescent="0.25">
      <c r="A325" s="153" t="s">
        <v>420</v>
      </c>
      <c r="B325" s="155" t="s">
        <v>421</v>
      </c>
      <c r="H325" s="151"/>
    </row>
    <row r="326" spans="1:8" outlineLevel="1" x14ac:dyDescent="0.25">
      <c r="A326" s="153" t="s">
        <v>422</v>
      </c>
      <c r="B326" s="155" t="s">
        <v>823</v>
      </c>
      <c r="H326" s="151"/>
    </row>
    <row r="327" spans="1:8" outlineLevel="1" x14ac:dyDescent="0.25">
      <c r="A327" s="153" t="s">
        <v>423</v>
      </c>
      <c r="B327" s="155" t="s">
        <v>424</v>
      </c>
      <c r="H327" s="151"/>
    </row>
    <row r="328" spans="1:8" outlineLevel="1" x14ac:dyDescent="0.25">
      <c r="A328" s="153" t="s">
        <v>425</v>
      </c>
      <c r="B328" s="155" t="s">
        <v>426</v>
      </c>
      <c r="H328" s="151"/>
    </row>
    <row r="329" spans="1:8" outlineLevel="1" x14ac:dyDescent="0.25">
      <c r="A329" s="153" t="s">
        <v>427</v>
      </c>
      <c r="B329" s="155" t="s">
        <v>1425</v>
      </c>
      <c r="H329" s="151"/>
    </row>
    <row r="330" spans="1:8" outlineLevel="1" x14ac:dyDescent="0.25">
      <c r="A330" s="153" t="s">
        <v>428</v>
      </c>
      <c r="B330" s="154" t="s">
        <v>429</v>
      </c>
      <c r="H330" s="151"/>
    </row>
    <row r="331" spans="1:8" outlineLevel="1" x14ac:dyDescent="0.25">
      <c r="A331" s="153" t="s">
        <v>430</v>
      </c>
      <c r="B331" s="154" t="s">
        <v>429</v>
      </c>
      <c r="H331" s="151"/>
    </row>
    <row r="332" spans="1:8" outlineLevel="1" x14ac:dyDescent="0.25">
      <c r="A332" s="153" t="s">
        <v>431</v>
      </c>
      <c r="B332" s="154" t="s">
        <v>429</v>
      </c>
      <c r="H332" s="151"/>
    </row>
    <row r="333" spans="1:8" outlineLevel="1" x14ac:dyDescent="0.25">
      <c r="A333" s="153" t="s">
        <v>432</v>
      </c>
      <c r="B333" s="154" t="s">
        <v>429</v>
      </c>
      <c r="H333" s="151"/>
    </row>
    <row r="334" spans="1:8" outlineLevel="1" x14ac:dyDescent="0.25">
      <c r="A334" s="153" t="s">
        <v>433</v>
      </c>
      <c r="B334" s="154" t="s">
        <v>429</v>
      </c>
      <c r="H334" s="151"/>
    </row>
    <row r="335" spans="1:8" outlineLevel="1" x14ac:dyDescent="0.25">
      <c r="A335" s="153" t="s">
        <v>434</v>
      </c>
      <c r="B335" s="154" t="s">
        <v>429</v>
      </c>
      <c r="H335" s="151"/>
    </row>
    <row r="336" spans="1:8" outlineLevel="1" x14ac:dyDescent="0.25">
      <c r="A336" s="153" t="s">
        <v>435</v>
      </c>
      <c r="B336" s="154" t="s">
        <v>429</v>
      </c>
      <c r="H336" s="151"/>
    </row>
    <row r="337" spans="1:8" outlineLevel="1" x14ac:dyDescent="0.25">
      <c r="A337" s="153" t="s">
        <v>436</v>
      </c>
      <c r="B337" s="154" t="s">
        <v>429</v>
      </c>
      <c r="H337" s="151"/>
    </row>
    <row r="338" spans="1:8" outlineLevel="1" x14ac:dyDescent="0.25">
      <c r="A338" s="153" t="s">
        <v>437</v>
      </c>
      <c r="B338" s="154" t="s">
        <v>429</v>
      </c>
      <c r="H338" s="151"/>
    </row>
    <row r="339" spans="1:8" outlineLevel="1" x14ac:dyDescent="0.25">
      <c r="A339" s="153" t="s">
        <v>438</v>
      </c>
      <c r="B339" s="154" t="s">
        <v>429</v>
      </c>
      <c r="H339" s="151"/>
    </row>
    <row r="340" spans="1:8" outlineLevel="1" x14ac:dyDescent="0.25">
      <c r="A340" s="153" t="s">
        <v>439</v>
      </c>
      <c r="B340" s="154" t="s">
        <v>429</v>
      </c>
      <c r="H340" s="151"/>
    </row>
    <row r="341" spans="1:8" outlineLevel="1" x14ac:dyDescent="0.25">
      <c r="A341" s="153" t="s">
        <v>440</v>
      </c>
      <c r="B341" s="154" t="s">
        <v>429</v>
      </c>
      <c r="H341" s="151"/>
    </row>
    <row r="342" spans="1:8" outlineLevel="1" x14ac:dyDescent="0.25">
      <c r="A342" s="153" t="s">
        <v>441</v>
      </c>
      <c r="B342" s="154" t="s">
        <v>429</v>
      </c>
      <c r="H342" s="151"/>
    </row>
    <row r="343" spans="1:8" outlineLevel="1" x14ac:dyDescent="0.25">
      <c r="A343" s="153" t="s">
        <v>442</v>
      </c>
      <c r="B343" s="154" t="s">
        <v>429</v>
      </c>
      <c r="H343" s="151"/>
    </row>
    <row r="344" spans="1:8" outlineLevel="1" x14ac:dyDescent="0.25">
      <c r="A344" s="153" t="s">
        <v>443</v>
      </c>
      <c r="B344" s="154" t="s">
        <v>429</v>
      </c>
      <c r="H344" s="151"/>
    </row>
    <row r="345" spans="1:8" outlineLevel="1" x14ac:dyDescent="0.25">
      <c r="A345" s="153" t="s">
        <v>444</v>
      </c>
      <c r="B345" s="154" t="s">
        <v>429</v>
      </c>
      <c r="H345" s="151"/>
    </row>
    <row r="346" spans="1:8" outlineLevel="1" x14ac:dyDescent="0.25">
      <c r="A346" s="153" t="s">
        <v>445</v>
      </c>
      <c r="B346" s="154" t="s">
        <v>429</v>
      </c>
      <c r="H346" s="151"/>
    </row>
    <row r="347" spans="1:8" outlineLevel="1" x14ac:dyDescent="0.25">
      <c r="A347" s="153" t="s">
        <v>446</v>
      </c>
      <c r="B347" s="154" t="s">
        <v>429</v>
      </c>
      <c r="H347" s="151"/>
    </row>
    <row r="348" spans="1:8" outlineLevel="1" x14ac:dyDescent="0.25">
      <c r="A348" s="153" t="s">
        <v>447</v>
      </c>
      <c r="B348" s="154" t="s">
        <v>429</v>
      </c>
      <c r="H348" s="151"/>
    </row>
    <row r="349" spans="1:8" outlineLevel="1" x14ac:dyDescent="0.25">
      <c r="A349" s="153" t="s">
        <v>448</v>
      </c>
      <c r="B349" s="154" t="s">
        <v>429</v>
      </c>
      <c r="H349" s="151"/>
    </row>
    <row r="350" spans="1:8" outlineLevel="1" x14ac:dyDescent="0.25">
      <c r="A350" s="153" t="s">
        <v>449</v>
      </c>
      <c r="B350" s="154" t="s">
        <v>429</v>
      </c>
      <c r="H350" s="151"/>
    </row>
    <row r="351" spans="1:8" outlineLevel="1" x14ac:dyDescent="0.25">
      <c r="A351" s="153" t="s">
        <v>450</v>
      </c>
      <c r="B351" s="154" t="s">
        <v>429</v>
      </c>
      <c r="H351" s="151"/>
    </row>
    <row r="352" spans="1:8" outlineLevel="1" x14ac:dyDescent="0.25">
      <c r="A352" s="153" t="s">
        <v>451</v>
      </c>
      <c r="B352" s="154" t="s">
        <v>429</v>
      </c>
      <c r="H352" s="151"/>
    </row>
    <row r="353" spans="1:8" outlineLevel="1" x14ac:dyDescent="0.25">
      <c r="A353" s="153" t="s">
        <v>452</v>
      </c>
      <c r="B353" s="154" t="s">
        <v>429</v>
      </c>
      <c r="H353" s="151"/>
    </row>
    <row r="354" spans="1:8" outlineLevel="1" x14ac:dyDescent="0.25">
      <c r="A354" s="153" t="s">
        <v>453</v>
      </c>
      <c r="B354" s="154" t="s">
        <v>429</v>
      </c>
      <c r="H354" s="151"/>
    </row>
    <row r="355" spans="1:8" outlineLevel="1" x14ac:dyDescent="0.25">
      <c r="A355" s="153" t="s">
        <v>454</v>
      </c>
      <c r="B355" s="154" t="s">
        <v>429</v>
      </c>
      <c r="H355" s="151"/>
    </row>
    <row r="356" spans="1:8" outlineLevel="1" x14ac:dyDescent="0.25">
      <c r="A356" s="153" t="s">
        <v>455</v>
      </c>
      <c r="B356" s="154" t="s">
        <v>429</v>
      </c>
      <c r="H356" s="151"/>
    </row>
    <row r="357" spans="1:8" outlineLevel="1" x14ac:dyDescent="0.25">
      <c r="A357" s="153" t="s">
        <v>456</v>
      </c>
      <c r="B357" s="154" t="s">
        <v>429</v>
      </c>
      <c r="H357" s="151"/>
    </row>
    <row r="358" spans="1:8" outlineLevel="1" x14ac:dyDescent="0.25">
      <c r="A358" s="153" t="s">
        <v>457</v>
      </c>
      <c r="B358" s="154" t="s">
        <v>429</v>
      </c>
      <c r="H358" s="151"/>
    </row>
    <row r="359" spans="1:8" outlineLevel="1" x14ac:dyDescent="0.25">
      <c r="A359" s="153" t="s">
        <v>458</v>
      </c>
      <c r="B359" s="154" t="s">
        <v>429</v>
      </c>
      <c r="H359" s="151"/>
    </row>
    <row r="360" spans="1:8" outlineLevel="1" x14ac:dyDescent="0.25">
      <c r="A360" s="153" t="s">
        <v>459</v>
      </c>
      <c r="B360" s="154" t="s">
        <v>429</v>
      </c>
      <c r="H360" s="151"/>
    </row>
    <row r="361" spans="1:8" outlineLevel="1" x14ac:dyDescent="0.25">
      <c r="A361" s="153" t="s">
        <v>460</v>
      </c>
      <c r="B361" s="154" t="s">
        <v>429</v>
      </c>
      <c r="H361" s="151"/>
    </row>
    <row r="362" spans="1:8" outlineLevel="1" x14ac:dyDescent="0.25">
      <c r="A362" s="153" t="s">
        <v>461</v>
      </c>
      <c r="B362" s="154" t="s">
        <v>429</v>
      </c>
      <c r="H362" s="151"/>
    </row>
    <row r="363" spans="1:8" outlineLevel="1" x14ac:dyDescent="0.25">
      <c r="A363" s="153" t="s">
        <v>462</v>
      </c>
      <c r="B363" s="154" t="s">
        <v>429</v>
      </c>
      <c r="H363" s="151"/>
    </row>
    <row r="364" spans="1:8" outlineLevel="1" x14ac:dyDescent="0.25">
      <c r="A364" s="153" t="s">
        <v>463</v>
      </c>
      <c r="B364" s="154" t="s">
        <v>429</v>
      </c>
      <c r="H364" s="151"/>
    </row>
    <row r="365" spans="1:8" outlineLevel="1" x14ac:dyDescent="0.25">
      <c r="A365" s="153" t="s">
        <v>464</v>
      </c>
      <c r="B365" s="154" t="s">
        <v>429</v>
      </c>
      <c r="H365" s="151"/>
    </row>
    <row r="366" spans="1:8" x14ac:dyDescent="0.25">
      <c r="H366" s="151"/>
    </row>
    <row r="367" spans="1:8" x14ac:dyDescent="0.25">
      <c r="H367" s="151"/>
    </row>
    <row r="368" spans="1:8" x14ac:dyDescent="0.25">
      <c r="H368" s="151"/>
    </row>
    <row r="369" s="151" customFormat="1" ht="13.2" x14ac:dyDescent="0.25"/>
    <row r="370" s="151" customFormat="1" ht="13.2" x14ac:dyDescent="0.25"/>
    <row r="371" s="151" customFormat="1" ht="13.2" x14ac:dyDescent="0.25"/>
    <row r="372" s="151" customFormat="1" ht="13.2" x14ac:dyDescent="0.25"/>
    <row r="373" s="151" customFormat="1" ht="13.2" x14ac:dyDescent="0.25"/>
    <row r="374" s="151" customFormat="1" ht="13.2" x14ac:dyDescent="0.25"/>
    <row r="375" s="151" customFormat="1" ht="13.2" x14ac:dyDescent="0.25"/>
    <row r="376" s="151" customFormat="1" ht="13.2" x14ac:dyDescent="0.25"/>
    <row r="377" s="151" customFormat="1" ht="13.2" x14ac:dyDescent="0.25"/>
    <row r="378" s="151" customFormat="1" ht="13.2" x14ac:dyDescent="0.25"/>
    <row r="379" s="151" customFormat="1" ht="13.2" x14ac:dyDescent="0.25"/>
    <row r="380" s="151" customFormat="1" ht="13.2" x14ac:dyDescent="0.25"/>
    <row r="381" s="151" customFormat="1" ht="13.2" x14ac:dyDescent="0.25"/>
    <row r="382" s="151" customFormat="1" ht="13.2" x14ac:dyDescent="0.25"/>
    <row r="383" s="151" customFormat="1" ht="13.2" x14ac:dyDescent="0.25"/>
    <row r="384" s="151" customFormat="1" ht="13.2" x14ac:dyDescent="0.25"/>
    <row r="385" s="151" customFormat="1" ht="13.2" x14ac:dyDescent="0.25"/>
    <row r="386" s="151" customFormat="1" ht="13.2" x14ac:dyDescent="0.25"/>
    <row r="387" s="151" customFormat="1" ht="13.2" x14ac:dyDescent="0.25"/>
    <row r="388" s="151" customFormat="1" ht="13.2" x14ac:dyDescent="0.25"/>
    <row r="389" s="151" customFormat="1" ht="13.2" x14ac:dyDescent="0.25"/>
    <row r="390" s="151" customFormat="1" ht="13.2" x14ac:dyDescent="0.25"/>
    <row r="391" s="151" customFormat="1" ht="13.2" x14ac:dyDescent="0.25"/>
    <row r="392" s="151" customFormat="1" ht="13.2" x14ac:dyDescent="0.25"/>
    <row r="393" s="151" customFormat="1" ht="13.2" x14ac:dyDescent="0.25"/>
    <row r="394" s="151" customFormat="1" ht="13.2" x14ac:dyDescent="0.25"/>
    <row r="395" s="151" customFormat="1" ht="13.2" x14ac:dyDescent="0.25"/>
    <row r="396" s="151" customFormat="1" ht="13.2" x14ac:dyDescent="0.25"/>
    <row r="397" s="151" customFormat="1" ht="13.2" x14ac:dyDescent="0.25"/>
    <row r="398" s="151" customFormat="1" ht="13.2" x14ac:dyDescent="0.25"/>
    <row r="399" s="151" customFormat="1" ht="13.2" x14ac:dyDescent="0.25"/>
    <row r="400" s="151" customFormat="1" ht="13.2" x14ac:dyDescent="0.25"/>
    <row r="401" s="151" customFormat="1" ht="13.2" x14ac:dyDescent="0.25"/>
    <row r="402" s="151" customFormat="1" ht="13.2" x14ac:dyDescent="0.25"/>
    <row r="403" s="151" customFormat="1" ht="13.2" x14ac:dyDescent="0.25"/>
    <row r="404" s="151" customFormat="1" ht="13.2" x14ac:dyDescent="0.25"/>
    <row r="405" s="151" customFormat="1" ht="13.2" x14ac:dyDescent="0.25"/>
    <row r="406" s="151" customFormat="1" ht="13.2" x14ac:dyDescent="0.25"/>
    <row r="407" s="151" customFormat="1" ht="13.2" x14ac:dyDescent="0.25"/>
    <row r="408" s="151" customFormat="1" ht="13.2" x14ac:dyDescent="0.25"/>
    <row r="409" s="151" customFormat="1" ht="13.2" x14ac:dyDescent="0.25"/>
    <row r="410" s="151" customFormat="1" ht="13.2" x14ac:dyDescent="0.25"/>
    <row r="411" s="151" customFormat="1" ht="13.2" x14ac:dyDescent="0.25"/>
    <row r="412" s="151" customFormat="1" ht="13.2" x14ac:dyDescent="0.25"/>
    <row r="413" s="151" customFormat="1" ht="13.2" x14ac:dyDescent="0.25"/>
  </sheetData>
  <protectedRanges>
    <protectedRange sqref="B316:D318 F313:G318 B315 D313:D315" name="Range12"/>
    <protectedRange sqref="C240:C244 F210:G215 B221:C227 B234:C238 B243:B284 C246:C284 B210:C215 G209 B209" name="Range10"/>
    <protectedRange sqref="B168:D172 F168:G172" name="Range8"/>
    <protectedRange sqref="B106:D110 F101:G110 D101:D105 C147:D147 B132:D136 C113:D130 B101:B105 F132:G136 F158:G162" name="Range6"/>
    <protectedRange sqref="B20:B25" name="Basic Facts 2"/>
    <protectedRange sqref="C14 C19:C25" name="Basic facts"/>
    <protectedRange sqref="B31:C35" name="Regulatory Sumary"/>
    <protectedRange sqref="C3 C46:D48 F46:G51 D53:D57 B59:D64 F53:G53 F59:G64 B83:D87 F66:G76 F78:G87 B40:B43 B31:C35 B20:C25 B49:B51 C42:C43 C14 C51:D51 C49:C50 G45 F56:G57 G54:G55 B78:B82 D78:D82 C19" name="HTT General"/>
    <protectedRange sqref="C139:D146 B158:D162 C148:D156" name="Range7"/>
    <protectedRange sqref="B180:D191 F180:G191" name="Range9"/>
    <protectedRange sqref="B321:G365" name="Range11"/>
    <protectedRange sqref="C46:G48 G45 B49:B51 C51:G51 C49:C50 E49:G50" name="Range13"/>
    <protectedRange sqref="C15:C18" name="Basic facts_1"/>
    <protectedRange sqref="C15:C18" name="HTT General_1"/>
    <protectedRange sqref="C27:C30" name="Regulatory Sumary_1"/>
    <protectedRange sqref="C27:C30" name="HTT General_2"/>
    <protectedRange sqref="C45 C38:C41" name="Regulatory Sumary_3"/>
    <protectedRange sqref="C45 C38:C41" name="HTT General_4"/>
    <protectedRange sqref="D49:D50" name="Regulatory Sumary_4"/>
    <protectedRange sqref="D49:D50" name="HTT General_5"/>
    <protectedRange sqref="F45" name="HTT General_6"/>
    <protectedRange sqref="F45" name="Range13_1"/>
    <protectedRange sqref="F54:F55 C66:D66 C53:C57 C78:C82 C70:D76" name="Regulatory Sumary_5"/>
    <protectedRange sqref="F54:F55 C66:D66 C53:C57 C78:C82 C70:D76" name="HTT General_7"/>
    <protectedRange sqref="C89 C93:C99 C101:C105" name="Regulatory Sumary_6"/>
    <protectedRange sqref="C89 C93:C99 C101:C105" name="HTT General_8"/>
    <protectedRange sqref="D89 D93:D99" name="HTT General_9"/>
    <protectedRange sqref="C112 C138" name="Regulatory Sumary_7"/>
    <protectedRange sqref="C112 C138" name="HTT General_10"/>
    <protectedRange sqref="D112" name="HTT General_11"/>
    <protectedRange sqref="D138" name="Regulatory Sumary_9"/>
    <protectedRange sqref="D138" name="HTT General_13"/>
    <protectedRange sqref="C164:D166" name="Regulatory Sumary_10"/>
    <protectedRange sqref="C164:D166" name="HTT General_14"/>
    <protectedRange sqref="C174:C178 C193:C208" name="Regulatory Sumary_11"/>
    <protectedRange sqref="C174:C178 C193:C208" name="HTT General_15"/>
    <protectedRange sqref="C217:C219" name="Regulatory Sumary_12"/>
    <protectedRange sqref="C217:C219" name="HTT General_16"/>
    <protectedRange sqref="C231:C233 C312:C315" name="Regulatory Sumary_13"/>
    <protectedRange sqref="C231:C233 C312:C315" name="HTT General_17"/>
  </protectedRanges>
  <dataValidations count="1">
    <dataValidation type="list" allowBlank="1" showInputMessage="1" showErrorMessage="1" sqref="C299" xr:uid="{55EB22B9-0D58-437B-8AF3-3A6A3995F231}">
      <formula1>#REF!</formula1>
    </dataValidation>
  </dataValidations>
  <hyperlinks>
    <hyperlink ref="B6" location="'A. HTT General'!B13" display="1. Basic Facts" xr:uid="{632C1EC6-C21C-471E-B810-EB0818769C36}"/>
    <hyperlink ref="B7" location="'A. HTT General'!B26" display="2. Regulatory Summary" xr:uid="{0A05D57B-C55F-4FA4-88FA-4F34DF8B8B63}"/>
    <hyperlink ref="B8" location="'A. HTT General'!B36" display="3. General Cover Pool / Covered Bond Information" xr:uid="{2A45E608-D791-41D1-88C4-3D9EAFB154A2}"/>
    <hyperlink ref="B9" location="'A. HTT General'!B285" display="4. References to Capital Requirements Regulation (CRR) 129(7)" xr:uid="{7C2FF0D5-E10A-4D2A-8F87-6233FAB201A4}"/>
    <hyperlink ref="B11" location="'A. HTT General'!B319" display="6. Other relevant information" xr:uid="{0C22EF4D-8537-46C6-B659-5D89CE9B2040}"/>
    <hyperlink ref="C289" location="'A. HTT General'!A39" display="'A. HTT General'!A39" xr:uid="{A94EAED1-C790-4F2C-8C22-D4E7D207D6AE}"/>
    <hyperlink ref="C291" location="'B1. HTT Mortgage Assets'!B43" display="'B1. HTT Mortgage Assets'!B43" xr:uid="{A21C549C-C371-45D4-81D2-CC95C90108C6}"/>
    <hyperlink ref="C292" location="'A. HTT General'!A52" display="'A. HTT General'!A52" xr:uid="{A33BC88B-3222-4872-8800-87EEA3C3681C}"/>
    <hyperlink ref="C297" location="'A. HTT General'!B163" display="'A. HTT General'!B163" xr:uid="{940E6249-10F4-484B-B9C0-17A242EBC71A}"/>
    <hyperlink ref="C298" location="'A. HTT General'!B137" display="'A. HTT General'!B137" xr:uid="{FC6362B2-DC3E-4B62-AF67-F8E8EC19B5DF}"/>
    <hyperlink ref="C302" location="'C. HTT Harmonised Glossary'!B18" display="'C. HTT Harmonised Glossary'!B18" xr:uid="{16D89C34-6347-4EEE-A677-EE427DD95EBA}"/>
    <hyperlink ref="C303" location="'A. HTT General'!B65" display="'A. HTT General'!B65" xr:uid="{2903519B-9D94-4012-A642-A71060B514C8}"/>
    <hyperlink ref="C304" location="'A. HTT General'!B88" display="'A. HTT General'!B88" xr:uid="{EFB104D7-8E70-4033-9328-89F5D2AF5FC2}"/>
    <hyperlink ref="C307" location="'B1. HTT Mortgage Assets'!B179" display="'B1. HTT Mortgage Assets'!B179" xr:uid="{E08A46EA-6303-426C-8C7F-34B98550FEA1}"/>
    <hyperlink ref="B27" r:id="rId1" display="Basel Compliance (Y/N)" xr:uid="{A9D87B75-F894-4DFF-ACBC-83879452D5BB}"/>
    <hyperlink ref="B29" r:id="rId2" xr:uid="{AE360306-6758-428B-86E2-B7F92A6A7DE4}"/>
    <hyperlink ref="B30" r:id="rId3" xr:uid="{82D1EB4D-A13C-42E2-A8BD-ED3F5221E292}"/>
    <hyperlink ref="B10" location="'A. HTT General'!B311" display="5. References to Capital Requirements Regulation (CRR) 129(1)" xr:uid="{7D9522CF-4B4E-4C3D-A309-51AE1C26FBB6}"/>
    <hyperlink ref="D293" location="'B1. HTT Mortgage Assets'!B424" display="'B1. HTT Mortgage Assets'!B424" xr:uid="{6B323FD4-9944-422B-B056-9D05BF97A445}"/>
    <hyperlink ref="C293" location="'B1. HTT Mortgage Assets'!B186" display="'B1. HTT Mortgage Assets'!B186" xr:uid="{2DEFDBB0-A2E2-4C23-AC2C-F6AA4F67110D}"/>
    <hyperlink ref="C288" location="'A. HTT General'!A38" display="'A. HTT General'!A38" xr:uid="{15BAEF62-A50A-4FEF-9407-EDE6FBBA68F5}"/>
    <hyperlink ref="C296" location="'A. HTT General'!B111" display="'A. HTT General'!B111" xr:uid="{40A7B828-04D6-464B-9625-EB50CF2D29EF}"/>
    <hyperlink ref="C295" location="'B1. HTT Mortgage Assets'!B149" display="'B1. HTT Mortgage Assets'!B149" xr:uid="{3D6ACE83-AEF5-4821-B632-8E9058E66B6E}"/>
    <hyperlink ref="C294" location="'C. HTT Harmonised Glossary'!B20" display="link to Glossary HG.1.15" xr:uid="{1E41946B-758F-4E2F-92DA-918FFE24D048}"/>
    <hyperlink ref="C306" location="'A. HTT General'!B44" display="'A. HTT General'!B44" xr:uid="{4866AFDA-E783-4FF8-9F69-FB9D1D70783F}"/>
    <hyperlink ref="C300" location="'B1. HTT Mortgage Assets'!B215" display="215 LTV residential mortgage" xr:uid="{B6180B22-69B9-4658-8EBC-0ED634B9CF1B}"/>
    <hyperlink ref="D300" location="'B1. HTT Mortgage Assets'!B453" display="441 LTV Commercial Mortgage" xr:uid="{8CCF308B-47C8-4C8D-8C63-6C9B405258AD}"/>
    <hyperlink ref="C301" location="'A. HTT General'!B230" display="230 Derivatives and Swaps" xr:uid="{40441F32-82FD-4BD4-A012-F62FD8FC9729}"/>
    <hyperlink ref="B28" r:id="rId4" display="CBD Compliance (Y/N)" xr:uid="{C704D033-DAD3-44DA-AB02-4DC4700AF255}"/>
    <hyperlink ref="C305" location="'C. HTT Harmonised Glossary'!B12" display="link to Glossary HG 1.7" xr:uid="{8D891046-81F6-4693-9208-DAE603F14B35}"/>
    <hyperlink ref="B44" location="'C. HTT Harmonised Glossary'!B6" display="2. Over-collateralisation (OC) " xr:uid="{54A42808-454A-44A6-B319-90E28722E3D7}"/>
    <hyperlink ref="F300" location="'B2. HTT Public Sector Assets'!B147" display="147 for Public Sector Asset - type of debtor" xr:uid="{73DEFC9E-F54F-4E10-BE51-521984C679A3}"/>
  </hyperlinks>
  <pageMargins left="0.7" right="0.7" top="0.75" bottom="0.75" header="0.3" footer="0.3"/>
  <pageSetup scale="22" orientation="portrait" r:id="rId5"/>
  <headerFooter>
    <oddFooter>&amp;R_x000D_&amp;1#&amp;"Calibri"&amp;10&amp;K0078D7 Classification : Internal</oddFooter>
  </headerFooter>
  <rowBreaks count="1" manualBreakCount="1">
    <brk id="21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5F39E-863F-44D3-98B7-AAE5273839F1}">
  <sheetPr>
    <tabColor theme="9" tint="-0.249977111117893"/>
  </sheetPr>
  <dimension ref="A1:N422"/>
  <sheetViews>
    <sheetView view="pageBreakPreview" zoomScale="60" zoomScaleNormal="85" workbookViewId="0"/>
  </sheetViews>
  <sheetFormatPr defaultColWidth="8.88671875" defaultRowHeight="14.4" outlineLevelRow="1" x14ac:dyDescent="0.25"/>
  <cols>
    <col min="1" max="1" width="13.88671875" style="153" customWidth="1"/>
    <col min="2" max="2" width="62.88671875" style="153" customWidth="1"/>
    <col min="3" max="3" width="41" style="153" customWidth="1"/>
    <col min="4" max="4" width="40.88671875" style="153" customWidth="1"/>
    <col min="5" max="5" width="6.6640625" style="153" customWidth="1"/>
    <col min="6" max="6" width="41.5546875" style="153" customWidth="1"/>
    <col min="7" max="7" width="41.5546875" style="152" customWidth="1"/>
    <col min="8" max="16384" width="8.88671875" style="151"/>
  </cols>
  <sheetData>
    <row r="1" spans="1:7" ht="31.2" x14ac:dyDescent="0.25">
      <c r="A1" s="235" t="s">
        <v>813</v>
      </c>
      <c r="B1" s="235"/>
      <c r="C1" s="152"/>
      <c r="D1" s="152"/>
      <c r="E1" s="152"/>
      <c r="F1" s="234" t="s">
        <v>1489</v>
      </c>
    </row>
    <row r="2" spans="1:7" thickBot="1" x14ac:dyDescent="0.3">
      <c r="A2" s="152"/>
      <c r="B2" s="152"/>
      <c r="C2" s="152"/>
      <c r="D2" s="152"/>
      <c r="E2" s="152"/>
      <c r="F2" s="152"/>
    </row>
    <row r="3" spans="1:7" ht="18.600000000000001" thickBot="1" x14ac:dyDescent="0.3">
      <c r="A3" s="230"/>
      <c r="B3" s="232" t="s">
        <v>0</v>
      </c>
      <c r="C3" s="266" t="s">
        <v>1</v>
      </c>
      <c r="D3" s="230"/>
      <c r="E3" s="230"/>
      <c r="F3" s="152"/>
      <c r="G3" s="230"/>
    </row>
    <row r="4" spans="1:7" ht="15" thickBot="1" x14ac:dyDescent="0.3"/>
    <row r="5" spans="1:7" ht="18" x14ac:dyDescent="0.25">
      <c r="A5" s="228"/>
      <c r="B5" s="229" t="s">
        <v>465</v>
      </c>
      <c r="C5" s="228"/>
      <c r="E5" s="196"/>
      <c r="F5" s="196"/>
    </row>
    <row r="6" spans="1:7" x14ac:dyDescent="0.25">
      <c r="B6" s="265" t="s">
        <v>466</v>
      </c>
    </row>
    <row r="7" spans="1:7" x14ac:dyDescent="0.25">
      <c r="B7" s="264" t="s">
        <v>467</v>
      </c>
    </row>
    <row r="8" spans="1:7" ht="15" thickBot="1" x14ac:dyDescent="0.3">
      <c r="B8" s="263" t="s">
        <v>468</v>
      </c>
    </row>
    <row r="9" spans="1:7" x14ac:dyDescent="0.25">
      <c r="B9" s="262"/>
    </row>
    <row r="10" spans="1:7" ht="36" x14ac:dyDescent="0.25">
      <c r="A10" s="162" t="s">
        <v>5</v>
      </c>
      <c r="B10" s="162" t="s">
        <v>466</v>
      </c>
      <c r="C10" s="161"/>
      <c r="D10" s="161"/>
      <c r="E10" s="161"/>
      <c r="F10" s="161"/>
      <c r="G10" s="160"/>
    </row>
    <row r="11" spans="1:7" ht="15" customHeight="1" x14ac:dyDescent="0.25">
      <c r="A11" s="158"/>
      <c r="B11" s="159" t="s">
        <v>469</v>
      </c>
      <c r="C11" s="158" t="s">
        <v>59</v>
      </c>
      <c r="D11" s="158"/>
      <c r="E11" s="158"/>
      <c r="F11" s="156" t="s">
        <v>470</v>
      </c>
      <c r="G11" s="156"/>
    </row>
    <row r="12" spans="1:7" x14ac:dyDescent="0.25">
      <c r="A12" s="153" t="s">
        <v>471</v>
      </c>
      <c r="B12" s="153" t="s">
        <v>472</v>
      </c>
      <c r="C12" s="179">
        <v>2275.9206877699999</v>
      </c>
      <c r="F12" s="180">
        <f>IF($C$15=0,"",IF(C12="[for completion]","",C12/$C$15))</f>
        <v>1</v>
      </c>
    </row>
    <row r="13" spans="1:7" x14ac:dyDescent="0.25">
      <c r="A13" s="153" t="s">
        <v>473</v>
      </c>
      <c r="B13" s="153" t="s">
        <v>474</v>
      </c>
      <c r="C13" s="179">
        <v>0</v>
      </c>
      <c r="F13" s="180">
        <f>IF($C$15=0,"",IF(C13="[for completion]","",C13/$C$15))</f>
        <v>0</v>
      </c>
    </row>
    <row r="14" spans="1:7" x14ac:dyDescent="0.25">
      <c r="A14" s="153" t="s">
        <v>475</v>
      </c>
      <c r="B14" s="153" t="s">
        <v>70</v>
      </c>
      <c r="C14" s="179">
        <v>0</v>
      </c>
      <c r="F14" s="180">
        <f>IF($C$15=0,"",IF(C14="[for completion]","",C14/$C$15))</f>
        <v>0</v>
      </c>
    </row>
    <row r="15" spans="1:7" x14ac:dyDescent="0.25">
      <c r="A15" s="153" t="s">
        <v>476</v>
      </c>
      <c r="B15" s="261" t="s">
        <v>72</v>
      </c>
      <c r="C15" s="182">
        <f>SUM(C12:C14)</f>
        <v>2275.9206877699999</v>
      </c>
      <c r="F15" s="240">
        <f>SUM(F12:F14)</f>
        <v>1</v>
      </c>
    </row>
    <row r="16" spans="1:7" hidden="1" outlineLevel="1" x14ac:dyDescent="0.25">
      <c r="A16" s="153" t="s">
        <v>477</v>
      </c>
      <c r="B16" s="154" t="s">
        <v>478</v>
      </c>
      <c r="C16" s="182"/>
      <c r="F16" s="180">
        <f>IF($C$15=0,"",IF(C16="[for completion]","",C16/$C$15))</f>
        <v>0</v>
      </c>
    </row>
    <row r="17" spans="1:7" hidden="1" outlineLevel="1" x14ac:dyDescent="0.25">
      <c r="A17" s="153" t="s">
        <v>479</v>
      </c>
      <c r="B17" s="154" t="s">
        <v>480</v>
      </c>
      <c r="C17" s="182"/>
      <c r="F17" s="180">
        <f>IF($C$15=0,"",IF(C17="[for completion]","",C17/$C$15))</f>
        <v>0</v>
      </c>
    </row>
    <row r="18" spans="1:7" hidden="1" outlineLevel="1" x14ac:dyDescent="0.25">
      <c r="A18" s="153" t="s">
        <v>481</v>
      </c>
      <c r="B18" s="154" t="s">
        <v>179</v>
      </c>
      <c r="C18" s="182"/>
      <c r="F18" s="180">
        <f>IF($C$15=0,"",IF(C18="[for completion]","",C18/$C$15))</f>
        <v>0</v>
      </c>
    </row>
    <row r="19" spans="1:7" hidden="1" outlineLevel="1" x14ac:dyDescent="0.25">
      <c r="A19" s="153" t="s">
        <v>482</v>
      </c>
      <c r="B19" s="154" t="s">
        <v>179</v>
      </c>
      <c r="C19" s="182"/>
      <c r="F19" s="180">
        <f>IF($C$15=0,"",IF(C19="[for completion]","",C19/$C$15))</f>
        <v>0</v>
      </c>
    </row>
    <row r="20" spans="1:7" hidden="1" outlineLevel="1" x14ac:dyDescent="0.25">
      <c r="A20" s="153" t="s">
        <v>483</v>
      </c>
      <c r="B20" s="154" t="s">
        <v>179</v>
      </c>
      <c r="C20" s="182"/>
      <c r="F20" s="180">
        <f>IF($C$15=0,"",IF(C20="[for completion]","",C20/$C$15))</f>
        <v>0</v>
      </c>
    </row>
    <row r="21" spans="1:7" hidden="1" outlineLevel="1" x14ac:dyDescent="0.25">
      <c r="A21" s="153" t="s">
        <v>484</v>
      </c>
      <c r="B21" s="154" t="s">
        <v>179</v>
      </c>
      <c r="C21" s="182"/>
      <c r="F21" s="180">
        <f>IF($C$15=0,"",IF(C21="[for completion]","",C21/$C$15))</f>
        <v>0</v>
      </c>
    </row>
    <row r="22" spans="1:7" hidden="1" outlineLevel="1" x14ac:dyDescent="0.25">
      <c r="A22" s="153" t="s">
        <v>485</v>
      </c>
      <c r="B22" s="154" t="s">
        <v>179</v>
      </c>
      <c r="C22" s="182"/>
      <c r="F22" s="180">
        <f>IF($C$15=0,"",IF(C22="[for completion]","",C22/$C$15))</f>
        <v>0</v>
      </c>
    </row>
    <row r="23" spans="1:7" hidden="1" outlineLevel="1" x14ac:dyDescent="0.25">
      <c r="A23" s="153" t="s">
        <v>486</v>
      </c>
      <c r="B23" s="154" t="s">
        <v>179</v>
      </c>
      <c r="C23" s="182"/>
      <c r="F23" s="180">
        <f>IF($C$15=0,"",IF(C23="[for completion]","",C23/$C$15))</f>
        <v>0</v>
      </c>
    </row>
    <row r="24" spans="1:7" hidden="1" outlineLevel="1" x14ac:dyDescent="0.25">
      <c r="A24" s="153" t="s">
        <v>487</v>
      </c>
      <c r="B24" s="154" t="s">
        <v>179</v>
      </c>
      <c r="C24" s="182"/>
      <c r="F24" s="180">
        <f>IF($C$15=0,"",IF(C24="[for completion]","",C24/$C$15))</f>
        <v>0</v>
      </c>
    </row>
    <row r="25" spans="1:7" hidden="1" outlineLevel="1" x14ac:dyDescent="0.25">
      <c r="A25" s="153" t="s">
        <v>488</v>
      </c>
      <c r="B25" s="154" t="s">
        <v>179</v>
      </c>
      <c r="C25" s="182"/>
      <c r="F25" s="180">
        <f>IF($C$15=0,"",IF(C25="[for completion]","",C25/$C$15))</f>
        <v>0</v>
      </c>
    </row>
    <row r="26" spans="1:7" hidden="1" outlineLevel="1" x14ac:dyDescent="0.25">
      <c r="A26" s="153" t="s">
        <v>1685</v>
      </c>
      <c r="B26" s="154" t="s">
        <v>179</v>
      </c>
      <c r="C26" s="213"/>
      <c r="D26" s="151"/>
      <c r="E26" s="151"/>
      <c r="F26" s="180">
        <f>IF($C$15=0,"",IF(C26="[for completion]","",C26/$C$15))</f>
        <v>0</v>
      </c>
    </row>
    <row r="27" spans="1:7" ht="15" customHeight="1" collapsed="1" x14ac:dyDescent="0.25">
      <c r="A27" s="158"/>
      <c r="B27" s="159" t="s">
        <v>489</v>
      </c>
      <c r="C27" s="158" t="s">
        <v>490</v>
      </c>
      <c r="D27" s="158" t="s">
        <v>491</v>
      </c>
      <c r="E27" s="157"/>
      <c r="F27" s="158" t="s">
        <v>492</v>
      </c>
      <c r="G27" s="156"/>
    </row>
    <row r="28" spans="1:7" x14ac:dyDescent="0.25">
      <c r="A28" s="153" t="s">
        <v>493</v>
      </c>
      <c r="B28" s="153" t="s">
        <v>494</v>
      </c>
      <c r="C28" s="179">
        <v>32010</v>
      </c>
      <c r="D28" s="245"/>
      <c r="F28" s="245">
        <f>IF(AND(C28="[For completion]",D28="[For completion]"),"[For completion]",SUM(C28:D28))</f>
        <v>32010</v>
      </c>
    </row>
    <row r="29" spans="1:7" hidden="1" outlineLevel="1" x14ac:dyDescent="0.25">
      <c r="A29" s="153" t="s">
        <v>495</v>
      </c>
      <c r="B29" s="155" t="s">
        <v>1684</v>
      </c>
      <c r="C29" s="179">
        <v>17048</v>
      </c>
      <c r="D29" s="245"/>
      <c r="F29" s="245">
        <f>IF(AND(C29="[For completion]",D29="[For completion]"),"[For completion]",SUM(C29:D29))</f>
        <v>17048</v>
      </c>
    </row>
    <row r="30" spans="1:7" hidden="1" outlineLevel="1" x14ac:dyDescent="0.25">
      <c r="A30" s="153" t="s">
        <v>497</v>
      </c>
      <c r="B30" s="155" t="s">
        <v>498</v>
      </c>
      <c r="C30" s="245"/>
      <c r="D30" s="245"/>
      <c r="F30" s="245"/>
    </row>
    <row r="31" spans="1:7" hidden="1" outlineLevel="1" x14ac:dyDescent="0.25">
      <c r="A31" s="153" t="s">
        <v>499</v>
      </c>
      <c r="B31" s="155"/>
    </row>
    <row r="32" spans="1:7" hidden="1" outlineLevel="1" x14ac:dyDescent="0.25">
      <c r="A32" s="153" t="s">
        <v>500</v>
      </c>
      <c r="B32" s="155"/>
    </row>
    <row r="33" spans="1:7" hidden="1" outlineLevel="1" x14ac:dyDescent="0.25">
      <c r="A33" s="153" t="s">
        <v>501</v>
      </c>
      <c r="B33" s="155"/>
    </row>
    <row r="34" spans="1:7" hidden="1" outlineLevel="1" x14ac:dyDescent="0.25">
      <c r="A34" s="153" t="s">
        <v>502</v>
      </c>
      <c r="B34" s="155"/>
    </row>
    <row r="35" spans="1:7" ht="15" customHeight="1" collapsed="1" x14ac:dyDescent="0.25">
      <c r="A35" s="158"/>
      <c r="B35" s="159" t="s">
        <v>503</v>
      </c>
      <c r="C35" s="158" t="s">
        <v>504</v>
      </c>
      <c r="D35" s="158" t="s">
        <v>505</v>
      </c>
      <c r="E35" s="157"/>
      <c r="F35" s="156" t="s">
        <v>470</v>
      </c>
      <c r="G35" s="156"/>
    </row>
    <row r="36" spans="1:7" x14ac:dyDescent="0.25">
      <c r="A36" s="153" t="s">
        <v>506</v>
      </c>
      <c r="B36" s="153" t="s">
        <v>507</v>
      </c>
      <c r="C36" s="218">
        <v>8.9828675444889299E-3</v>
      </c>
      <c r="D36" s="240"/>
      <c r="E36" s="238"/>
      <c r="F36" s="218">
        <v>8.9828675444889299E-3</v>
      </c>
    </row>
    <row r="37" spans="1:7" hidden="1" outlineLevel="1" x14ac:dyDescent="0.25">
      <c r="A37" s="153" t="s">
        <v>508</v>
      </c>
      <c r="C37" s="240"/>
      <c r="D37" s="240"/>
      <c r="E37" s="238"/>
      <c r="F37" s="240"/>
    </row>
    <row r="38" spans="1:7" hidden="1" outlineLevel="1" x14ac:dyDescent="0.25">
      <c r="A38" s="153" t="s">
        <v>509</v>
      </c>
      <c r="C38" s="240"/>
      <c r="D38" s="240"/>
      <c r="E38" s="238"/>
      <c r="F38" s="240"/>
    </row>
    <row r="39" spans="1:7" hidden="1" outlineLevel="1" x14ac:dyDescent="0.25">
      <c r="A39" s="153" t="s">
        <v>510</v>
      </c>
      <c r="C39" s="240"/>
      <c r="D39" s="240"/>
      <c r="E39" s="238"/>
      <c r="F39" s="240"/>
    </row>
    <row r="40" spans="1:7" hidden="1" outlineLevel="1" x14ac:dyDescent="0.25">
      <c r="A40" s="153" t="s">
        <v>511</v>
      </c>
      <c r="C40" s="240"/>
      <c r="D40" s="240"/>
      <c r="E40" s="238"/>
      <c r="F40" s="240"/>
    </row>
    <row r="41" spans="1:7" hidden="1" outlineLevel="1" x14ac:dyDescent="0.25">
      <c r="A41" s="153" t="s">
        <v>512</v>
      </c>
      <c r="C41" s="240"/>
      <c r="D41" s="240"/>
      <c r="E41" s="238"/>
      <c r="F41" s="240"/>
    </row>
    <row r="42" spans="1:7" hidden="1" outlineLevel="1" x14ac:dyDescent="0.25">
      <c r="A42" s="153" t="s">
        <v>513</v>
      </c>
      <c r="C42" s="240"/>
      <c r="D42" s="240"/>
      <c r="E42" s="238"/>
      <c r="F42" s="240"/>
    </row>
    <row r="43" spans="1:7" ht="15" customHeight="1" collapsed="1" x14ac:dyDescent="0.25">
      <c r="A43" s="158"/>
      <c r="B43" s="159" t="s">
        <v>514</v>
      </c>
      <c r="C43" s="158" t="s">
        <v>504</v>
      </c>
      <c r="D43" s="158" t="s">
        <v>505</v>
      </c>
      <c r="E43" s="157"/>
      <c r="F43" s="156" t="s">
        <v>470</v>
      </c>
      <c r="G43" s="156"/>
    </row>
    <row r="44" spans="1:7" x14ac:dyDescent="0.25">
      <c r="A44" s="257" t="s">
        <v>515</v>
      </c>
      <c r="B44" s="259" t="s">
        <v>516</v>
      </c>
      <c r="C44" s="258">
        <f>SUM(C45:C71)</f>
        <v>1</v>
      </c>
      <c r="D44" s="258">
        <f>SUM(D45:D71)</f>
        <v>0</v>
      </c>
      <c r="E44" s="258"/>
      <c r="F44" s="258">
        <f>SUM(F45:F71)</f>
        <v>1</v>
      </c>
      <c r="G44" s="153"/>
    </row>
    <row r="45" spans="1:7" x14ac:dyDescent="0.25">
      <c r="A45" s="153" t="s">
        <v>517</v>
      </c>
      <c r="B45" s="153" t="s">
        <v>518</v>
      </c>
      <c r="C45" s="240"/>
      <c r="D45" s="240"/>
      <c r="E45" s="240"/>
      <c r="F45" s="240"/>
      <c r="G45" s="153"/>
    </row>
    <row r="46" spans="1:7" x14ac:dyDescent="0.25">
      <c r="A46" s="153" t="s">
        <v>519</v>
      </c>
      <c r="B46" s="153" t="s">
        <v>8</v>
      </c>
      <c r="C46" s="260">
        <v>1</v>
      </c>
      <c r="D46" s="240"/>
      <c r="E46" s="240"/>
      <c r="F46" s="260">
        <v>1</v>
      </c>
      <c r="G46" s="153"/>
    </row>
    <row r="47" spans="1:7" x14ac:dyDescent="0.25">
      <c r="A47" s="153" t="s">
        <v>520</v>
      </c>
      <c r="B47" s="153" t="s">
        <v>521</v>
      </c>
      <c r="C47" s="240"/>
      <c r="D47" s="240"/>
      <c r="E47" s="240"/>
      <c r="F47" s="240"/>
      <c r="G47" s="153"/>
    </row>
    <row r="48" spans="1:7" x14ac:dyDescent="0.25">
      <c r="A48" s="153" t="s">
        <v>522</v>
      </c>
      <c r="B48" s="153" t="s">
        <v>523</v>
      </c>
      <c r="C48" s="240"/>
      <c r="D48" s="240"/>
      <c r="E48" s="240"/>
      <c r="F48" s="240"/>
      <c r="G48" s="153"/>
    </row>
    <row r="49" spans="1:7" x14ac:dyDescent="0.25">
      <c r="A49" s="153" t="s">
        <v>524</v>
      </c>
      <c r="B49" s="153" t="s">
        <v>525</v>
      </c>
      <c r="C49" s="240"/>
      <c r="D49" s="240"/>
      <c r="E49" s="240"/>
      <c r="F49" s="240"/>
      <c r="G49" s="153"/>
    </row>
    <row r="50" spans="1:7" x14ac:dyDescent="0.25">
      <c r="A50" s="153" t="s">
        <v>526</v>
      </c>
      <c r="B50" s="153" t="s">
        <v>1683</v>
      </c>
      <c r="C50" s="240"/>
      <c r="D50" s="240"/>
      <c r="E50" s="240"/>
      <c r="F50" s="240"/>
      <c r="G50" s="153"/>
    </row>
    <row r="51" spans="1:7" x14ac:dyDescent="0.25">
      <c r="A51" s="153" t="s">
        <v>527</v>
      </c>
      <c r="B51" s="153" t="s">
        <v>528</v>
      </c>
      <c r="C51" s="240"/>
      <c r="D51" s="240"/>
      <c r="E51" s="240"/>
      <c r="F51" s="240"/>
      <c r="G51" s="153"/>
    </row>
    <row r="52" spans="1:7" x14ac:dyDescent="0.25">
      <c r="A52" s="153" t="s">
        <v>529</v>
      </c>
      <c r="B52" s="153" t="s">
        <v>530</v>
      </c>
      <c r="C52" s="240"/>
      <c r="D52" s="240"/>
      <c r="E52" s="240"/>
      <c r="F52" s="240"/>
      <c r="G52" s="153"/>
    </row>
    <row r="53" spans="1:7" x14ac:dyDescent="0.25">
      <c r="A53" s="153" t="s">
        <v>531</v>
      </c>
      <c r="B53" s="153" t="s">
        <v>532</v>
      </c>
      <c r="C53" s="240"/>
      <c r="D53" s="240"/>
      <c r="E53" s="240"/>
      <c r="F53" s="240"/>
      <c r="G53" s="153"/>
    </row>
    <row r="54" spans="1:7" x14ac:dyDescent="0.25">
      <c r="A54" s="153" t="s">
        <v>533</v>
      </c>
      <c r="B54" s="153" t="s">
        <v>534</v>
      </c>
      <c r="C54" s="240"/>
      <c r="D54" s="240"/>
      <c r="E54" s="240"/>
      <c r="F54" s="240"/>
      <c r="G54" s="153"/>
    </row>
    <row r="55" spans="1:7" x14ac:dyDescent="0.25">
      <c r="A55" s="153" t="s">
        <v>535</v>
      </c>
      <c r="B55" s="153" t="s">
        <v>536</v>
      </c>
      <c r="C55" s="240"/>
      <c r="D55" s="240"/>
      <c r="E55" s="240"/>
      <c r="F55" s="240"/>
      <c r="G55" s="153"/>
    </row>
    <row r="56" spans="1:7" x14ac:dyDescent="0.25">
      <c r="A56" s="153" t="s">
        <v>537</v>
      </c>
      <c r="B56" s="153" t="s">
        <v>538</v>
      </c>
      <c r="C56" s="240"/>
      <c r="D56" s="240"/>
      <c r="E56" s="240"/>
      <c r="F56" s="240"/>
      <c r="G56" s="153"/>
    </row>
    <row r="57" spans="1:7" x14ac:dyDescent="0.25">
      <c r="A57" s="153" t="s">
        <v>539</v>
      </c>
      <c r="B57" s="153" t="s">
        <v>540</v>
      </c>
      <c r="C57" s="240"/>
      <c r="D57" s="240"/>
      <c r="E57" s="240"/>
      <c r="F57" s="240"/>
      <c r="G57" s="153"/>
    </row>
    <row r="58" spans="1:7" x14ac:dyDescent="0.25">
      <c r="A58" s="153" t="s">
        <v>541</v>
      </c>
      <c r="B58" s="153" t="s">
        <v>542</v>
      </c>
      <c r="C58" s="240"/>
      <c r="D58" s="240"/>
      <c r="E58" s="240"/>
      <c r="F58" s="240"/>
      <c r="G58" s="153"/>
    </row>
    <row r="59" spans="1:7" x14ac:dyDescent="0.25">
      <c r="A59" s="153" t="s">
        <v>543</v>
      </c>
      <c r="B59" s="153" t="s">
        <v>544</v>
      </c>
      <c r="C59" s="240"/>
      <c r="D59" s="240"/>
      <c r="E59" s="240"/>
      <c r="F59" s="240"/>
      <c r="G59" s="153"/>
    </row>
    <row r="60" spans="1:7" x14ac:dyDescent="0.25">
      <c r="A60" s="153" t="s">
        <v>545</v>
      </c>
      <c r="B60" s="153" t="s">
        <v>546</v>
      </c>
      <c r="C60" s="240"/>
      <c r="D60" s="240"/>
      <c r="E60" s="240"/>
      <c r="F60" s="240"/>
      <c r="G60" s="153"/>
    </row>
    <row r="61" spans="1:7" x14ac:dyDescent="0.25">
      <c r="A61" s="153" t="s">
        <v>547</v>
      </c>
      <c r="B61" s="153" t="s">
        <v>548</v>
      </c>
      <c r="C61" s="240"/>
      <c r="D61" s="240"/>
      <c r="E61" s="240"/>
      <c r="F61" s="240"/>
      <c r="G61" s="153"/>
    </row>
    <row r="62" spans="1:7" x14ac:dyDescent="0.25">
      <c r="A62" s="153" t="s">
        <v>549</v>
      </c>
      <c r="B62" s="153" t="s">
        <v>550</v>
      </c>
      <c r="C62" s="240"/>
      <c r="D62" s="240"/>
      <c r="E62" s="240"/>
      <c r="F62" s="240"/>
      <c r="G62" s="153"/>
    </row>
    <row r="63" spans="1:7" x14ac:dyDescent="0.25">
      <c r="A63" s="153" t="s">
        <v>551</v>
      </c>
      <c r="B63" s="153" t="s">
        <v>552</v>
      </c>
      <c r="C63" s="240"/>
      <c r="D63" s="240"/>
      <c r="E63" s="240"/>
      <c r="F63" s="240"/>
      <c r="G63" s="153"/>
    </row>
    <row r="64" spans="1:7" x14ac:dyDescent="0.25">
      <c r="A64" s="153" t="s">
        <v>553</v>
      </c>
      <c r="B64" s="153" t="s">
        <v>554</v>
      </c>
      <c r="C64" s="240"/>
      <c r="D64" s="240"/>
      <c r="E64" s="240"/>
      <c r="F64" s="240"/>
      <c r="G64" s="153"/>
    </row>
    <row r="65" spans="1:7" x14ac:dyDescent="0.25">
      <c r="A65" s="153" t="s">
        <v>555</v>
      </c>
      <c r="B65" s="153" t="s">
        <v>556</v>
      </c>
      <c r="C65" s="240"/>
      <c r="D65" s="240"/>
      <c r="E65" s="240"/>
      <c r="F65" s="240"/>
      <c r="G65" s="153"/>
    </row>
    <row r="66" spans="1:7" x14ac:dyDescent="0.25">
      <c r="A66" s="153" t="s">
        <v>557</v>
      </c>
      <c r="B66" s="153" t="s">
        <v>558</v>
      </c>
      <c r="C66" s="240"/>
      <c r="D66" s="240"/>
      <c r="E66" s="240"/>
      <c r="F66" s="240"/>
      <c r="G66" s="153"/>
    </row>
    <row r="67" spans="1:7" x14ac:dyDescent="0.25">
      <c r="A67" s="153" t="s">
        <v>559</v>
      </c>
      <c r="B67" s="153" t="s">
        <v>560</v>
      </c>
      <c r="C67" s="240"/>
      <c r="D67" s="240"/>
      <c r="E67" s="240"/>
      <c r="F67" s="240"/>
      <c r="G67" s="153"/>
    </row>
    <row r="68" spans="1:7" x14ac:dyDescent="0.25">
      <c r="A68" s="153" t="s">
        <v>561</v>
      </c>
      <c r="B68" s="153" t="s">
        <v>562</v>
      </c>
      <c r="C68" s="240"/>
      <c r="D68" s="240"/>
      <c r="E68" s="240"/>
      <c r="F68" s="240"/>
      <c r="G68" s="153"/>
    </row>
    <row r="69" spans="1:7" x14ac:dyDescent="0.25">
      <c r="A69" s="153" t="s">
        <v>563</v>
      </c>
      <c r="B69" s="153" t="s">
        <v>564</v>
      </c>
      <c r="C69" s="240"/>
      <c r="D69" s="240"/>
      <c r="E69" s="240"/>
      <c r="F69" s="240"/>
      <c r="G69" s="153"/>
    </row>
    <row r="70" spans="1:7" x14ac:dyDescent="0.25">
      <c r="A70" s="153" t="s">
        <v>565</v>
      </c>
      <c r="B70" s="153" t="s">
        <v>566</v>
      </c>
      <c r="C70" s="240"/>
      <c r="D70" s="240"/>
      <c r="E70" s="240"/>
      <c r="F70" s="240"/>
      <c r="G70" s="153"/>
    </row>
    <row r="71" spans="1:7" x14ac:dyDescent="0.25">
      <c r="A71" s="153" t="s">
        <v>567</v>
      </c>
      <c r="B71" s="153" t="s">
        <v>568</v>
      </c>
      <c r="C71" s="240"/>
      <c r="D71" s="240"/>
      <c r="E71" s="240"/>
      <c r="F71" s="240"/>
      <c r="G71" s="153"/>
    </row>
    <row r="72" spans="1:7" x14ac:dyDescent="0.25">
      <c r="A72" s="257" t="s">
        <v>569</v>
      </c>
      <c r="B72" s="259" t="s">
        <v>263</v>
      </c>
      <c r="C72" s="258">
        <f>SUM(C73:C75)</f>
        <v>0</v>
      </c>
      <c r="D72" s="258">
        <f>SUM(D73:D75)</f>
        <v>0</v>
      </c>
      <c r="E72" s="258"/>
      <c r="F72" s="258">
        <f>SUM(F73:F75)</f>
        <v>0</v>
      </c>
      <c r="G72" s="153"/>
    </row>
    <row r="73" spans="1:7" x14ac:dyDescent="0.25">
      <c r="A73" s="153" t="s">
        <v>570</v>
      </c>
      <c r="B73" s="153" t="s">
        <v>571</v>
      </c>
      <c r="C73" s="240"/>
      <c r="D73" s="240"/>
      <c r="E73" s="240"/>
      <c r="F73" s="240"/>
      <c r="G73" s="153"/>
    </row>
    <row r="74" spans="1:7" x14ac:dyDescent="0.25">
      <c r="A74" s="153" t="s">
        <v>572</v>
      </c>
      <c r="B74" s="153" t="s">
        <v>573</v>
      </c>
      <c r="C74" s="240"/>
      <c r="D74" s="240"/>
      <c r="E74" s="240"/>
      <c r="F74" s="240"/>
      <c r="G74" s="153"/>
    </row>
    <row r="75" spans="1:7" x14ac:dyDescent="0.25">
      <c r="A75" s="153" t="s">
        <v>574</v>
      </c>
      <c r="B75" s="153" t="s">
        <v>575</v>
      </c>
      <c r="C75" s="240"/>
      <c r="D75" s="240"/>
      <c r="E75" s="240"/>
      <c r="F75" s="240"/>
      <c r="G75" s="153"/>
    </row>
    <row r="76" spans="1:7" x14ac:dyDescent="0.25">
      <c r="A76" s="257" t="s">
        <v>576</v>
      </c>
      <c r="B76" s="259" t="s">
        <v>70</v>
      </c>
      <c r="C76" s="258">
        <f>SUM(C77:C87)</f>
        <v>0</v>
      </c>
      <c r="D76" s="258">
        <f>SUM(D77:D87)</f>
        <v>0</v>
      </c>
      <c r="E76" s="258"/>
      <c r="F76" s="258">
        <f>SUM(F77:F87)</f>
        <v>0</v>
      </c>
      <c r="G76" s="153"/>
    </row>
    <row r="77" spans="1:7" x14ac:dyDescent="0.25">
      <c r="A77" s="153" t="s">
        <v>577</v>
      </c>
      <c r="B77" s="176" t="s">
        <v>265</v>
      </c>
      <c r="C77" s="240"/>
      <c r="D77" s="240"/>
      <c r="E77" s="240"/>
      <c r="F77" s="240"/>
      <c r="G77" s="153"/>
    </row>
    <row r="78" spans="1:7" x14ac:dyDescent="0.25">
      <c r="A78" s="153" t="s">
        <v>578</v>
      </c>
      <c r="B78" s="153" t="s">
        <v>267</v>
      </c>
      <c r="C78" s="240"/>
      <c r="D78" s="240"/>
      <c r="E78" s="240"/>
      <c r="F78" s="240"/>
      <c r="G78" s="153"/>
    </row>
    <row r="79" spans="1:7" x14ac:dyDescent="0.25">
      <c r="A79" s="153" t="s">
        <v>579</v>
      </c>
      <c r="B79" s="176" t="s">
        <v>269</v>
      </c>
      <c r="C79" s="240"/>
      <c r="D79" s="240"/>
      <c r="E79" s="240"/>
      <c r="F79" s="240"/>
      <c r="G79" s="153"/>
    </row>
    <row r="80" spans="1:7" x14ac:dyDescent="0.25">
      <c r="A80" s="153" t="s">
        <v>580</v>
      </c>
      <c r="B80" s="176" t="s">
        <v>271</v>
      </c>
      <c r="C80" s="240"/>
      <c r="D80" s="240"/>
      <c r="E80" s="240"/>
      <c r="F80" s="240"/>
      <c r="G80" s="153"/>
    </row>
    <row r="81" spans="1:7" x14ac:dyDescent="0.25">
      <c r="A81" s="153" t="s">
        <v>581</v>
      </c>
      <c r="B81" s="176" t="s">
        <v>273</v>
      </c>
      <c r="C81" s="240"/>
      <c r="D81" s="240"/>
      <c r="E81" s="240"/>
      <c r="F81" s="240"/>
      <c r="G81" s="153"/>
    </row>
    <row r="82" spans="1:7" x14ac:dyDescent="0.25">
      <c r="A82" s="153" t="s">
        <v>582</v>
      </c>
      <c r="B82" s="176" t="s">
        <v>275</v>
      </c>
      <c r="C82" s="240"/>
      <c r="D82" s="240"/>
      <c r="E82" s="240"/>
      <c r="F82" s="240"/>
      <c r="G82" s="153"/>
    </row>
    <row r="83" spans="1:7" x14ac:dyDescent="0.25">
      <c r="A83" s="153" t="s">
        <v>583</v>
      </c>
      <c r="B83" s="176" t="s">
        <v>277</v>
      </c>
      <c r="C83" s="240"/>
      <c r="D83" s="240"/>
      <c r="E83" s="240"/>
      <c r="F83" s="240"/>
      <c r="G83" s="153"/>
    </row>
    <row r="84" spans="1:7" x14ac:dyDescent="0.25">
      <c r="A84" s="153" t="s">
        <v>584</v>
      </c>
      <c r="B84" s="176" t="s">
        <v>279</v>
      </c>
      <c r="C84" s="240"/>
      <c r="D84" s="240"/>
      <c r="E84" s="240"/>
      <c r="F84" s="240"/>
      <c r="G84" s="153"/>
    </row>
    <row r="85" spans="1:7" x14ac:dyDescent="0.25">
      <c r="A85" s="153" t="s">
        <v>585</v>
      </c>
      <c r="B85" s="176" t="s">
        <v>281</v>
      </c>
      <c r="C85" s="240"/>
      <c r="D85" s="240"/>
      <c r="E85" s="240"/>
      <c r="F85" s="240"/>
      <c r="G85" s="153"/>
    </row>
    <row r="86" spans="1:7" x14ac:dyDescent="0.25">
      <c r="A86" s="153" t="s">
        <v>586</v>
      </c>
      <c r="B86" s="176" t="s">
        <v>283</v>
      </c>
      <c r="C86" s="240"/>
      <c r="D86" s="240"/>
      <c r="E86" s="240"/>
      <c r="F86" s="240"/>
      <c r="G86" s="153"/>
    </row>
    <row r="87" spans="1:7" x14ac:dyDescent="0.25">
      <c r="A87" s="153" t="s">
        <v>587</v>
      </c>
      <c r="B87" s="176" t="s">
        <v>70</v>
      </c>
      <c r="C87" s="240"/>
      <c r="D87" s="240"/>
      <c r="E87" s="240"/>
      <c r="F87" s="240"/>
      <c r="G87" s="153"/>
    </row>
    <row r="88" spans="1:7" hidden="1" outlineLevel="1" x14ac:dyDescent="0.25">
      <c r="A88" s="153" t="s">
        <v>588</v>
      </c>
      <c r="B88" s="154" t="s">
        <v>179</v>
      </c>
      <c r="C88" s="240"/>
      <c r="D88" s="240"/>
      <c r="E88" s="240"/>
      <c r="F88" s="240"/>
      <c r="G88" s="153"/>
    </row>
    <row r="89" spans="1:7" hidden="1" outlineLevel="1" x14ac:dyDescent="0.25">
      <c r="A89" s="153" t="s">
        <v>589</v>
      </c>
      <c r="B89" s="154" t="s">
        <v>179</v>
      </c>
      <c r="C89" s="240"/>
      <c r="D89" s="240"/>
      <c r="E89" s="240"/>
      <c r="F89" s="240"/>
      <c r="G89" s="153"/>
    </row>
    <row r="90" spans="1:7" hidden="1" outlineLevel="1" x14ac:dyDescent="0.25">
      <c r="A90" s="153" t="s">
        <v>590</v>
      </c>
      <c r="B90" s="154" t="s">
        <v>179</v>
      </c>
      <c r="C90" s="240"/>
      <c r="D90" s="240"/>
      <c r="E90" s="240"/>
      <c r="F90" s="240"/>
      <c r="G90" s="153"/>
    </row>
    <row r="91" spans="1:7" hidden="1" outlineLevel="1" x14ac:dyDescent="0.25">
      <c r="A91" s="153" t="s">
        <v>591</v>
      </c>
      <c r="B91" s="154" t="s">
        <v>179</v>
      </c>
      <c r="C91" s="240"/>
      <c r="D91" s="240"/>
      <c r="E91" s="240"/>
      <c r="F91" s="240"/>
      <c r="G91" s="153"/>
    </row>
    <row r="92" spans="1:7" hidden="1" outlineLevel="1" x14ac:dyDescent="0.25">
      <c r="A92" s="153" t="s">
        <v>592</v>
      </c>
      <c r="B92" s="154" t="s">
        <v>179</v>
      </c>
      <c r="C92" s="240"/>
      <c r="D92" s="240"/>
      <c r="E92" s="240"/>
      <c r="F92" s="240"/>
      <c r="G92" s="153"/>
    </row>
    <row r="93" spans="1:7" hidden="1" outlineLevel="1" x14ac:dyDescent="0.25">
      <c r="A93" s="153" t="s">
        <v>593</v>
      </c>
      <c r="B93" s="154" t="s">
        <v>179</v>
      </c>
      <c r="C93" s="240"/>
      <c r="D93" s="240"/>
      <c r="E93" s="240"/>
      <c r="F93" s="240"/>
      <c r="G93" s="153"/>
    </row>
    <row r="94" spans="1:7" hidden="1" outlineLevel="1" x14ac:dyDescent="0.25">
      <c r="A94" s="153" t="s">
        <v>594</v>
      </c>
      <c r="B94" s="154" t="s">
        <v>179</v>
      </c>
      <c r="C94" s="240"/>
      <c r="D94" s="240"/>
      <c r="E94" s="240"/>
      <c r="F94" s="240"/>
      <c r="G94" s="153"/>
    </row>
    <row r="95" spans="1:7" hidden="1" outlineLevel="1" x14ac:dyDescent="0.25">
      <c r="A95" s="153" t="s">
        <v>595</v>
      </c>
      <c r="B95" s="154" t="s">
        <v>179</v>
      </c>
      <c r="C95" s="240"/>
      <c r="D95" s="240"/>
      <c r="E95" s="240"/>
      <c r="F95" s="240"/>
      <c r="G95" s="153"/>
    </row>
    <row r="96" spans="1:7" hidden="1" outlineLevel="1" x14ac:dyDescent="0.25">
      <c r="A96" s="153" t="s">
        <v>596</v>
      </c>
      <c r="B96" s="154" t="s">
        <v>179</v>
      </c>
      <c r="C96" s="240"/>
      <c r="D96" s="240"/>
      <c r="E96" s="240"/>
      <c r="F96" s="240"/>
      <c r="G96" s="153"/>
    </row>
    <row r="97" spans="1:7" hidden="1" outlineLevel="1" x14ac:dyDescent="0.25">
      <c r="A97" s="153" t="s">
        <v>597</v>
      </c>
      <c r="B97" s="154" t="s">
        <v>179</v>
      </c>
      <c r="C97" s="240"/>
      <c r="D97" s="240"/>
      <c r="E97" s="240"/>
      <c r="F97" s="240"/>
      <c r="G97" s="153"/>
    </row>
    <row r="98" spans="1:7" ht="15" customHeight="1" collapsed="1" x14ac:dyDescent="0.25">
      <c r="A98" s="158"/>
      <c r="B98" s="205" t="s">
        <v>1682</v>
      </c>
      <c r="C98" s="158" t="s">
        <v>504</v>
      </c>
      <c r="D98" s="158" t="s">
        <v>505</v>
      </c>
      <c r="E98" s="157"/>
      <c r="F98" s="156" t="s">
        <v>470</v>
      </c>
      <c r="G98" s="156"/>
    </row>
    <row r="99" spans="1:7" x14ac:dyDescent="0.25">
      <c r="A99" s="257" t="s">
        <v>598</v>
      </c>
      <c r="B99" s="218" t="s">
        <v>599</v>
      </c>
      <c r="C99" s="218">
        <v>0.168486801855878</v>
      </c>
      <c r="D99" s="218"/>
      <c r="E99" s="218"/>
      <c r="F99" s="218">
        <v>0.168486801855878</v>
      </c>
      <c r="G99" s="153"/>
    </row>
    <row r="100" spans="1:7" x14ac:dyDescent="0.25">
      <c r="A100" s="153" t="s">
        <v>600</v>
      </c>
      <c r="B100" s="218" t="s">
        <v>601</v>
      </c>
      <c r="C100" s="218">
        <v>0.13653663221651099</v>
      </c>
      <c r="D100" s="240"/>
      <c r="E100" s="240"/>
      <c r="F100" s="218">
        <v>0.13653663221651099</v>
      </c>
      <c r="G100" s="153"/>
    </row>
    <row r="101" spans="1:7" x14ac:dyDescent="0.25">
      <c r="A101" s="153" t="s">
        <v>602</v>
      </c>
      <c r="B101" s="218" t="s">
        <v>603</v>
      </c>
      <c r="C101" s="218">
        <v>0.145370795752192</v>
      </c>
      <c r="D101" s="240"/>
      <c r="E101" s="240"/>
      <c r="F101" s="218">
        <v>0.145370795752192</v>
      </c>
      <c r="G101" s="153"/>
    </row>
    <row r="102" spans="1:7" x14ac:dyDescent="0.25">
      <c r="A102" s="153" t="s">
        <v>604</v>
      </c>
      <c r="B102" s="218" t="s">
        <v>605</v>
      </c>
      <c r="C102" s="218">
        <v>0.10138263250117199</v>
      </c>
      <c r="D102" s="240"/>
      <c r="E102" s="240"/>
      <c r="F102" s="218">
        <v>0.10138263250117199</v>
      </c>
      <c r="G102" s="153"/>
    </row>
    <row r="103" spans="1:7" x14ac:dyDescent="0.25">
      <c r="A103" s="153" t="s">
        <v>606</v>
      </c>
      <c r="B103" s="218" t="s">
        <v>607</v>
      </c>
      <c r="C103" s="218">
        <v>0.105946456111466</v>
      </c>
      <c r="D103" s="240"/>
      <c r="E103" s="240"/>
      <c r="F103" s="218">
        <v>0.105946456111466</v>
      </c>
      <c r="G103" s="153"/>
    </row>
    <row r="104" spans="1:7" x14ac:dyDescent="0.25">
      <c r="A104" s="153" t="s">
        <v>608</v>
      </c>
      <c r="B104" s="218" t="s">
        <v>609</v>
      </c>
      <c r="C104" s="218">
        <v>6.9864233171410398E-2</v>
      </c>
      <c r="D104" s="240"/>
      <c r="E104" s="240"/>
      <c r="F104" s="218">
        <v>6.9864233171410398E-2</v>
      </c>
      <c r="G104" s="153"/>
    </row>
    <row r="105" spans="1:7" x14ac:dyDescent="0.25">
      <c r="A105" s="153" t="s">
        <v>610</v>
      </c>
      <c r="B105" s="218" t="s">
        <v>611</v>
      </c>
      <c r="C105" s="218">
        <v>8.1581581413510199E-2</v>
      </c>
      <c r="D105" s="240"/>
      <c r="E105" s="240"/>
      <c r="F105" s="218">
        <v>8.1581581413510199E-2</v>
      </c>
      <c r="G105" s="153"/>
    </row>
    <row r="106" spans="1:7" x14ac:dyDescent="0.25">
      <c r="A106" s="153" t="s">
        <v>612</v>
      </c>
      <c r="B106" s="218" t="s">
        <v>613</v>
      </c>
      <c r="C106" s="218">
        <v>6.5722511071579295E-2</v>
      </c>
      <c r="D106" s="240"/>
      <c r="E106" s="240"/>
      <c r="F106" s="218">
        <v>6.5722511071579295E-2</v>
      </c>
      <c r="G106" s="153"/>
    </row>
    <row r="107" spans="1:7" x14ac:dyDescent="0.25">
      <c r="A107" s="153" t="s">
        <v>614</v>
      </c>
      <c r="B107" s="218" t="s">
        <v>615</v>
      </c>
      <c r="C107" s="218">
        <v>5.2853226857330703E-2</v>
      </c>
      <c r="D107" s="240"/>
      <c r="E107" s="240"/>
      <c r="F107" s="218">
        <v>5.2853226857330703E-2</v>
      </c>
      <c r="G107" s="153"/>
    </row>
    <row r="108" spans="1:7" x14ac:dyDescent="0.25">
      <c r="A108" s="153" t="s">
        <v>616</v>
      </c>
      <c r="B108" s="218" t="s">
        <v>617</v>
      </c>
      <c r="C108" s="218">
        <v>4.16824283639479E-2</v>
      </c>
      <c r="D108" s="240"/>
      <c r="E108" s="240"/>
      <c r="F108" s="218">
        <v>4.16824283639479E-2</v>
      </c>
      <c r="G108" s="153"/>
    </row>
    <row r="109" spans="1:7" x14ac:dyDescent="0.25">
      <c r="A109" s="153" t="s">
        <v>618</v>
      </c>
      <c r="B109" s="218" t="s">
        <v>552</v>
      </c>
      <c r="C109" s="218">
        <v>2.9171458454930799E-2</v>
      </c>
      <c r="D109" s="240"/>
      <c r="E109" s="240"/>
      <c r="F109" s="218">
        <v>2.9171458454930799E-2</v>
      </c>
      <c r="G109" s="153"/>
    </row>
    <row r="110" spans="1:7" x14ac:dyDescent="0.25">
      <c r="A110" s="153" t="s">
        <v>619</v>
      </c>
      <c r="B110" s="218" t="s">
        <v>70</v>
      </c>
      <c r="C110" s="218">
        <v>1.4012422300729501E-3</v>
      </c>
      <c r="D110" s="240"/>
      <c r="E110" s="240"/>
      <c r="F110" s="218">
        <v>1.4012422300729501E-3</v>
      </c>
      <c r="G110" s="153"/>
    </row>
    <row r="111" spans="1:7" hidden="1" outlineLevel="1" x14ac:dyDescent="0.25">
      <c r="A111" s="153" t="s">
        <v>620</v>
      </c>
      <c r="B111" s="176"/>
      <c r="C111" s="240"/>
      <c r="D111" s="240"/>
      <c r="E111" s="240"/>
      <c r="F111" s="240"/>
      <c r="G111" s="153"/>
    </row>
    <row r="112" spans="1:7" hidden="1" outlineLevel="1" x14ac:dyDescent="0.25">
      <c r="A112" s="153" t="s">
        <v>621</v>
      </c>
      <c r="B112" s="176"/>
      <c r="C112" s="240"/>
      <c r="D112" s="240"/>
      <c r="E112" s="240"/>
      <c r="F112" s="240"/>
      <c r="G112" s="153"/>
    </row>
    <row r="113" spans="1:7" hidden="1" outlineLevel="1" x14ac:dyDescent="0.25">
      <c r="A113" s="153" t="s">
        <v>622</v>
      </c>
      <c r="B113" s="176"/>
      <c r="C113" s="240"/>
      <c r="D113" s="240"/>
      <c r="E113" s="240"/>
      <c r="F113" s="240"/>
      <c r="G113" s="153"/>
    </row>
    <row r="114" spans="1:7" hidden="1" outlineLevel="1" x14ac:dyDescent="0.25">
      <c r="A114" s="153" t="s">
        <v>623</v>
      </c>
      <c r="B114" s="176"/>
      <c r="C114" s="240"/>
      <c r="D114" s="240"/>
      <c r="E114" s="240"/>
      <c r="F114" s="240"/>
      <c r="G114" s="153"/>
    </row>
    <row r="115" spans="1:7" hidden="1" outlineLevel="1" x14ac:dyDescent="0.25">
      <c r="A115" s="153" t="s">
        <v>624</v>
      </c>
      <c r="B115" s="176"/>
      <c r="C115" s="240"/>
      <c r="D115" s="240"/>
      <c r="E115" s="240"/>
      <c r="F115" s="240"/>
      <c r="G115" s="153"/>
    </row>
    <row r="116" spans="1:7" hidden="1" outlineLevel="1" x14ac:dyDescent="0.25">
      <c r="A116" s="153" t="s">
        <v>625</v>
      </c>
      <c r="B116" s="176"/>
      <c r="C116" s="240"/>
      <c r="D116" s="240"/>
      <c r="E116" s="240"/>
      <c r="F116" s="240"/>
      <c r="G116" s="153"/>
    </row>
    <row r="117" spans="1:7" hidden="1" outlineLevel="1" x14ac:dyDescent="0.25">
      <c r="A117" s="153" t="s">
        <v>626</v>
      </c>
      <c r="B117" s="176"/>
      <c r="C117" s="240"/>
      <c r="D117" s="240"/>
      <c r="E117" s="240"/>
      <c r="F117" s="240"/>
      <c r="G117" s="153"/>
    </row>
    <row r="118" spans="1:7" hidden="1" outlineLevel="1" x14ac:dyDescent="0.25">
      <c r="A118" s="153" t="s">
        <v>627</v>
      </c>
      <c r="B118" s="176"/>
      <c r="C118" s="240"/>
      <c r="D118" s="240"/>
      <c r="E118" s="240"/>
      <c r="F118" s="240"/>
      <c r="G118" s="153"/>
    </row>
    <row r="119" spans="1:7" hidden="1" outlineLevel="1" x14ac:dyDescent="0.25">
      <c r="A119" s="153" t="s">
        <v>628</v>
      </c>
      <c r="B119" s="176"/>
      <c r="C119" s="240"/>
      <c r="D119" s="240"/>
      <c r="E119" s="240"/>
      <c r="F119" s="240"/>
      <c r="G119" s="153"/>
    </row>
    <row r="120" spans="1:7" hidden="1" outlineLevel="1" x14ac:dyDescent="0.25">
      <c r="A120" s="153" t="s">
        <v>629</v>
      </c>
      <c r="B120" s="176"/>
      <c r="C120" s="240"/>
      <c r="D120" s="240"/>
      <c r="E120" s="240"/>
      <c r="F120" s="240"/>
      <c r="G120" s="153"/>
    </row>
    <row r="121" spans="1:7" hidden="1" outlineLevel="1" x14ac:dyDescent="0.25">
      <c r="A121" s="153" t="s">
        <v>630</v>
      </c>
      <c r="B121" s="176"/>
      <c r="C121" s="240"/>
      <c r="D121" s="240"/>
      <c r="E121" s="240"/>
      <c r="F121" s="240"/>
      <c r="G121" s="153"/>
    </row>
    <row r="122" spans="1:7" hidden="1" outlineLevel="1" x14ac:dyDescent="0.25">
      <c r="A122" s="153" t="s">
        <v>631</v>
      </c>
      <c r="B122" s="176"/>
      <c r="C122" s="240"/>
      <c r="D122" s="240"/>
      <c r="E122" s="240"/>
      <c r="F122" s="240"/>
      <c r="G122" s="153"/>
    </row>
    <row r="123" spans="1:7" hidden="1" outlineLevel="1" x14ac:dyDescent="0.25">
      <c r="A123" s="153" t="s">
        <v>632</v>
      </c>
      <c r="B123" s="176"/>
      <c r="C123" s="240"/>
      <c r="D123" s="240"/>
      <c r="E123" s="240"/>
      <c r="F123" s="240"/>
      <c r="G123" s="153"/>
    </row>
    <row r="124" spans="1:7" hidden="1" outlineLevel="1" x14ac:dyDescent="0.25">
      <c r="A124" s="153" t="s">
        <v>633</v>
      </c>
      <c r="B124" s="176"/>
      <c r="C124" s="240"/>
      <c r="D124" s="240"/>
      <c r="E124" s="240"/>
      <c r="F124" s="240"/>
      <c r="G124" s="153"/>
    </row>
    <row r="125" spans="1:7" hidden="1" outlineLevel="1" x14ac:dyDescent="0.25">
      <c r="A125" s="153" t="s">
        <v>634</v>
      </c>
      <c r="B125" s="176"/>
      <c r="C125" s="240"/>
      <c r="D125" s="240"/>
      <c r="E125" s="240"/>
      <c r="F125" s="240"/>
      <c r="G125" s="153"/>
    </row>
    <row r="126" spans="1:7" hidden="1" outlineLevel="1" x14ac:dyDescent="0.25">
      <c r="A126" s="153" t="s">
        <v>635</v>
      </c>
      <c r="B126" s="176"/>
      <c r="C126" s="240"/>
      <c r="D126" s="240"/>
      <c r="E126" s="240"/>
      <c r="F126" s="240"/>
      <c r="G126" s="153"/>
    </row>
    <row r="127" spans="1:7" hidden="1" outlineLevel="1" x14ac:dyDescent="0.25">
      <c r="A127" s="153" t="s">
        <v>636</v>
      </c>
      <c r="B127" s="176"/>
      <c r="C127" s="240"/>
      <c r="D127" s="240"/>
      <c r="E127" s="240"/>
      <c r="F127" s="240"/>
      <c r="G127" s="153"/>
    </row>
    <row r="128" spans="1:7" hidden="1" outlineLevel="1" x14ac:dyDescent="0.25">
      <c r="A128" s="153" t="s">
        <v>637</v>
      </c>
      <c r="B128" s="176"/>
      <c r="C128" s="240"/>
      <c r="D128" s="240"/>
      <c r="E128" s="240"/>
      <c r="F128" s="240"/>
      <c r="G128" s="153"/>
    </row>
    <row r="129" spans="1:7" hidden="1" outlineLevel="1" x14ac:dyDescent="0.25">
      <c r="A129" s="153" t="s">
        <v>638</v>
      </c>
      <c r="B129" s="176"/>
      <c r="C129" s="240"/>
      <c r="D129" s="240"/>
      <c r="E129" s="240"/>
      <c r="F129" s="240"/>
      <c r="G129" s="153"/>
    </row>
    <row r="130" spans="1:7" hidden="1" outlineLevel="1" x14ac:dyDescent="0.25">
      <c r="A130" s="153" t="s">
        <v>1681</v>
      </c>
      <c r="B130" s="176"/>
      <c r="C130" s="240"/>
      <c r="D130" s="240"/>
      <c r="E130" s="240"/>
      <c r="F130" s="240"/>
      <c r="G130" s="153"/>
    </row>
    <row r="131" spans="1:7" hidden="1" outlineLevel="1" x14ac:dyDescent="0.25">
      <c r="A131" s="153" t="s">
        <v>1680</v>
      </c>
      <c r="B131" s="176"/>
      <c r="C131" s="240"/>
      <c r="D131" s="240"/>
      <c r="E131" s="240"/>
      <c r="F131" s="240"/>
      <c r="G131" s="153"/>
    </row>
    <row r="132" spans="1:7" hidden="1" outlineLevel="1" x14ac:dyDescent="0.25">
      <c r="A132" s="153" t="s">
        <v>1679</v>
      </c>
      <c r="B132" s="176"/>
      <c r="C132" s="240"/>
      <c r="D132" s="240"/>
      <c r="E132" s="240"/>
      <c r="F132" s="240"/>
      <c r="G132" s="153"/>
    </row>
    <row r="133" spans="1:7" hidden="1" outlineLevel="1" x14ac:dyDescent="0.25">
      <c r="A133" s="153" t="s">
        <v>1678</v>
      </c>
      <c r="B133" s="176"/>
      <c r="C133" s="240"/>
      <c r="D133" s="240"/>
      <c r="E133" s="240"/>
      <c r="F133" s="240"/>
      <c r="G133" s="153"/>
    </row>
    <row r="134" spans="1:7" hidden="1" outlineLevel="1" x14ac:dyDescent="0.25">
      <c r="A134" s="153" t="s">
        <v>1677</v>
      </c>
      <c r="B134" s="176"/>
      <c r="C134" s="240"/>
      <c r="D134" s="240"/>
      <c r="E134" s="240"/>
      <c r="F134" s="240"/>
      <c r="G134" s="153"/>
    </row>
    <row r="135" spans="1:7" hidden="1" outlineLevel="1" x14ac:dyDescent="0.25">
      <c r="A135" s="153" t="s">
        <v>1676</v>
      </c>
      <c r="B135" s="176"/>
      <c r="C135" s="240"/>
      <c r="D135" s="240"/>
      <c r="E135" s="240"/>
      <c r="F135" s="240"/>
      <c r="G135" s="153"/>
    </row>
    <row r="136" spans="1:7" hidden="1" outlineLevel="1" x14ac:dyDescent="0.25">
      <c r="A136" s="153" t="s">
        <v>1675</v>
      </c>
      <c r="B136" s="176"/>
      <c r="C136" s="240"/>
      <c r="D136" s="240"/>
      <c r="E136" s="240"/>
      <c r="F136" s="240"/>
      <c r="G136" s="153"/>
    </row>
    <row r="137" spans="1:7" hidden="1" outlineLevel="1" x14ac:dyDescent="0.25">
      <c r="A137" s="153" t="s">
        <v>1674</v>
      </c>
      <c r="B137" s="176"/>
      <c r="C137" s="240"/>
      <c r="D137" s="240"/>
      <c r="E137" s="240"/>
      <c r="F137" s="240"/>
      <c r="G137" s="153"/>
    </row>
    <row r="138" spans="1:7" hidden="1" outlineLevel="1" x14ac:dyDescent="0.25">
      <c r="A138" s="153" t="s">
        <v>1673</v>
      </c>
      <c r="B138" s="176"/>
      <c r="C138" s="240"/>
      <c r="D138" s="240"/>
      <c r="E138" s="240"/>
      <c r="F138" s="240"/>
      <c r="G138" s="153"/>
    </row>
    <row r="139" spans="1:7" hidden="1" outlineLevel="1" x14ac:dyDescent="0.25">
      <c r="A139" s="153" t="s">
        <v>1672</v>
      </c>
      <c r="B139" s="176"/>
      <c r="C139" s="240"/>
      <c r="D139" s="240"/>
      <c r="E139" s="240"/>
      <c r="F139" s="240"/>
      <c r="G139" s="153"/>
    </row>
    <row r="140" spans="1:7" hidden="1" outlineLevel="1" x14ac:dyDescent="0.25">
      <c r="A140" s="153" t="s">
        <v>1671</v>
      </c>
      <c r="B140" s="176"/>
      <c r="C140" s="240"/>
      <c r="D140" s="240"/>
      <c r="E140" s="240"/>
      <c r="F140" s="240"/>
      <c r="G140" s="153"/>
    </row>
    <row r="141" spans="1:7" hidden="1" outlineLevel="1" x14ac:dyDescent="0.25">
      <c r="A141" s="153" t="s">
        <v>1670</v>
      </c>
      <c r="B141" s="176"/>
      <c r="C141" s="240"/>
      <c r="D141" s="240"/>
      <c r="E141" s="240"/>
      <c r="F141" s="240"/>
      <c r="G141" s="153"/>
    </row>
    <row r="142" spans="1:7" hidden="1" outlineLevel="1" x14ac:dyDescent="0.25">
      <c r="A142" s="153" t="s">
        <v>1669</v>
      </c>
      <c r="B142" s="176"/>
      <c r="C142" s="240"/>
      <c r="D142" s="240"/>
      <c r="E142" s="240"/>
      <c r="F142" s="240"/>
      <c r="G142" s="153"/>
    </row>
    <row r="143" spans="1:7" hidden="1" outlineLevel="1" x14ac:dyDescent="0.25">
      <c r="A143" s="153" t="s">
        <v>1668</v>
      </c>
      <c r="B143" s="176"/>
      <c r="C143" s="240"/>
      <c r="D143" s="240"/>
      <c r="E143" s="240"/>
      <c r="F143" s="240"/>
      <c r="G143" s="153"/>
    </row>
    <row r="144" spans="1:7" hidden="1" outlineLevel="1" x14ac:dyDescent="0.25">
      <c r="A144" s="153" t="s">
        <v>1667</v>
      </c>
      <c r="B144" s="176"/>
      <c r="C144" s="240"/>
      <c r="D144" s="240"/>
      <c r="E144" s="240"/>
      <c r="F144" s="240"/>
      <c r="G144" s="153"/>
    </row>
    <row r="145" spans="1:7" hidden="1" outlineLevel="1" x14ac:dyDescent="0.25">
      <c r="A145" s="153" t="s">
        <v>1666</v>
      </c>
      <c r="B145" s="176"/>
      <c r="C145" s="240"/>
      <c r="D145" s="240"/>
      <c r="E145" s="240"/>
      <c r="F145" s="240"/>
      <c r="G145" s="153"/>
    </row>
    <row r="146" spans="1:7" hidden="1" outlineLevel="1" x14ac:dyDescent="0.25">
      <c r="A146" s="153" t="s">
        <v>1665</v>
      </c>
      <c r="B146" s="176"/>
      <c r="C146" s="240"/>
      <c r="D146" s="240"/>
      <c r="E146" s="240"/>
      <c r="F146" s="240"/>
      <c r="G146" s="153"/>
    </row>
    <row r="147" spans="1:7" hidden="1" outlineLevel="1" x14ac:dyDescent="0.25">
      <c r="A147" s="153" t="s">
        <v>1664</v>
      </c>
      <c r="B147" s="176"/>
      <c r="C147" s="240"/>
      <c r="D147" s="240"/>
      <c r="E147" s="240"/>
      <c r="F147" s="240"/>
      <c r="G147" s="153"/>
    </row>
    <row r="148" spans="1:7" hidden="1" outlineLevel="1" x14ac:dyDescent="0.25">
      <c r="A148" s="153" t="s">
        <v>1663</v>
      </c>
      <c r="B148" s="176"/>
      <c r="C148" s="240"/>
      <c r="D148" s="240"/>
      <c r="E148" s="240"/>
      <c r="F148" s="240"/>
      <c r="G148" s="153"/>
    </row>
    <row r="149" spans="1:7" ht="15" customHeight="1" collapsed="1" x14ac:dyDescent="0.25">
      <c r="A149" s="158"/>
      <c r="B149" s="159" t="s">
        <v>639</v>
      </c>
      <c r="C149" s="158" t="s">
        <v>504</v>
      </c>
      <c r="D149" s="158" t="s">
        <v>505</v>
      </c>
      <c r="E149" s="157"/>
      <c r="F149" s="156" t="s">
        <v>470</v>
      </c>
      <c r="G149" s="156"/>
    </row>
    <row r="150" spans="1:7" x14ac:dyDescent="0.25">
      <c r="A150" s="153" t="s">
        <v>640</v>
      </c>
      <c r="B150" s="153" t="s">
        <v>641</v>
      </c>
      <c r="C150" s="218">
        <v>0.92117629971728798</v>
      </c>
      <c r="D150" s="240"/>
      <c r="E150" s="254"/>
      <c r="F150" s="218">
        <v>0.92117629971728798</v>
      </c>
    </row>
    <row r="151" spans="1:7" x14ac:dyDescent="0.25">
      <c r="A151" s="153" t="s">
        <v>642</v>
      </c>
      <c r="B151" s="153" t="s">
        <v>643</v>
      </c>
      <c r="C151" s="218">
        <v>0</v>
      </c>
      <c r="D151" s="240"/>
      <c r="E151" s="254"/>
      <c r="F151" s="218">
        <v>0</v>
      </c>
    </row>
    <row r="152" spans="1:7" x14ac:dyDescent="0.25">
      <c r="A152" s="153" t="s">
        <v>644</v>
      </c>
      <c r="B152" s="153" t="s">
        <v>70</v>
      </c>
      <c r="C152" s="218">
        <v>7.8823700282709394E-2</v>
      </c>
      <c r="D152" s="240"/>
      <c r="E152" s="254"/>
      <c r="F152" s="218">
        <v>7.8823700282709394E-2</v>
      </c>
    </row>
    <row r="153" spans="1:7" hidden="1" outlineLevel="1" x14ac:dyDescent="0.25">
      <c r="A153" s="153" t="s">
        <v>645</v>
      </c>
      <c r="C153" s="240"/>
      <c r="D153" s="240"/>
      <c r="E153" s="254"/>
      <c r="F153" s="240"/>
    </row>
    <row r="154" spans="1:7" hidden="1" outlineLevel="1" x14ac:dyDescent="0.25">
      <c r="A154" s="153" t="s">
        <v>646</v>
      </c>
      <c r="C154" s="240"/>
      <c r="D154" s="240"/>
      <c r="E154" s="254"/>
      <c r="F154" s="240"/>
    </row>
    <row r="155" spans="1:7" hidden="1" outlineLevel="1" x14ac:dyDescent="0.25">
      <c r="A155" s="153" t="s">
        <v>647</v>
      </c>
      <c r="C155" s="240"/>
      <c r="D155" s="240"/>
      <c r="E155" s="254"/>
      <c r="F155" s="240"/>
    </row>
    <row r="156" spans="1:7" hidden="1" outlineLevel="1" x14ac:dyDescent="0.25">
      <c r="A156" s="153" t="s">
        <v>648</v>
      </c>
      <c r="C156" s="240"/>
      <c r="D156" s="240"/>
      <c r="E156" s="254"/>
      <c r="F156" s="240"/>
    </row>
    <row r="157" spans="1:7" hidden="1" outlineLevel="1" x14ac:dyDescent="0.25">
      <c r="A157" s="153" t="s">
        <v>649</v>
      </c>
      <c r="C157" s="240"/>
      <c r="D157" s="240"/>
      <c r="E157" s="254"/>
      <c r="F157" s="240"/>
    </row>
    <row r="158" spans="1:7" hidden="1" outlineLevel="1" x14ac:dyDescent="0.25">
      <c r="A158" s="153" t="s">
        <v>650</v>
      </c>
      <c r="C158" s="240"/>
      <c r="D158" s="240"/>
      <c r="E158" s="254"/>
      <c r="F158" s="240"/>
    </row>
    <row r="159" spans="1:7" ht="15" customHeight="1" collapsed="1" x14ac:dyDescent="0.25">
      <c r="A159" s="158"/>
      <c r="B159" s="159" t="s">
        <v>651</v>
      </c>
      <c r="C159" s="158" t="s">
        <v>504</v>
      </c>
      <c r="D159" s="158" t="s">
        <v>505</v>
      </c>
      <c r="E159" s="157"/>
      <c r="F159" s="156" t="s">
        <v>470</v>
      </c>
      <c r="G159" s="156"/>
    </row>
    <row r="160" spans="1:7" x14ac:dyDescent="0.25">
      <c r="A160" s="153" t="s">
        <v>652</v>
      </c>
      <c r="B160" s="153" t="s">
        <v>653</v>
      </c>
      <c r="C160" s="218">
        <v>2.0546157483114301E-2</v>
      </c>
      <c r="D160" s="240"/>
      <c r="E160" s="254"/>
      <c r="F160" s="218">
        <v>2.0546157483114301E-2</v>
      </c>
    </row>
    <row r="161" spans="1:7" x14ac:dyDescent="0.25">
      <c r="A161" s="153" t="s">
        <v>654</v>
      </c>
      <c r="B161" s="153" t="s">
        <v>655</v>
      </c>
      <c r="C161" s="218">
        <v>0.97945384251688605</v>
      </c>
      <c r="D161" s="240"/>
      <c r="E161" s="254"/>
      <c r="F161" s="218">
        <v>0.97945384251688605</v>
      </c>
    </row>
    <row r="162" spans="1:7" x14ac:dyDescent="0.25">
      <c r="A162" s="153" t="s">
        <v>656</v>
      </c>
      <c r="B162" s="153" t="s">
        <v>70</v>
      </c>
      <c r="C162" s="218">
        <v>0</v>
      </c>
      <c r="D162" s="240"/>
      <c r="E162" s="254"/>
      <c r="F162" s="218">
        <v>0</v>
      </c>
    </row>
    <row r="163" spans="1:7" hidden="1" outlineLevel="1" x14ac:dyDescent="0.25">
      <c r="A163" s="153" t="s">
        <v>657</v>
      </c>
      <c r="E163" s="152"/>
    </row>
    <row r="164" spans="1:7" hidden="1" outlineLevel="1" x14ac:dyDescent="0.25">
      <c r="A164" s="153" t="s">
        <v>658</v>
      </c>
      <c r="E164" s="152"/>
    </row>
    <row r="165" spans="1:7" hidden="1" outlineLevel="1" x14ac:dyDescent="0.25">
      <c r="A165" s="153" t="s">
        <v>659</v>
      </c>
      <c r="E165" s="152"/>
    </row>
    <row r="166" spans="1:7" hidden="1" outlineLevel="1" x14ac:dyDescent="0.25">
      <c r="A166" s="153" t="s">
        <v>660</v>
      </c>
      <c r="E166" s="152"/>
    </row>
    <row r="167" spans="1:7" hidden="1" outlineLevel="1" x14ac:dyDescent="0.25">
      <c r="A167" s="153" t="s">
        <v>661</v>
      </c>
      <c r="E167" s="152"/>
    </row>
    <row r="168" spans="1:7" hidden="1" outlineLevel="1" x14ac:dyDescent="0.25">
      <c r="A168" s="153" t="s">
        <v>662</v>
      </c>
      <c r="E168" s="152"/>
    </row>
    <row r="169" spans="1:7" ht="15" customHeight="1" collapsed="1" x14ac:dyDescent="0.25">
      <c r="A169" s="158"/>
      <c r="B169" s="159" t="s">
        <v>663</v>
      </c>
      <c r="C169" s="158" t="s">
        <v>504</v>
      </c>
      <c r="D169" s="158" t="s">
        <v>505</v>
      </c>
      <c r="E169" s="157"/>
      <c r="F169" s="156" t="s">
        <v>470</v>
      </c>
      <c r="G169" s="156"/>
    </row>
    <row r="170" spans="1:7" x14ac:dyDescent="0.25">
      <c r="A170" s="153" t="s">
        <v>664</v>
      </c>
      <c r="B170" s="186" t="s">
        <v>665</v>
      </c>
      <c r="C170" s="218">
        <v>3.0056722770522799E-2</v>
      </c>
      <c r="D170" s="240"/>
      <c r="E170" s="254"/>
      <c r="F170" s="218">
        <v>3.0056722770522799E-2</v>
      </c>
    </row>
    <row r="171" spans="1:7" x14ac:dyDescent="0.25">
      <c r="A171" s="153" t="s">
        <v>666</v>
      </c>
      <c r="B171" s="186" t="s">
        <v>1662</v>
      </c>
      <c r="C171" s="218">
        <v>8.4233615068476694E-2</v>
      </c>
      <c r="D171" s="240"/>
      <c r="E171" s="254"/>
      <c r="F171" s="218">
        <v>8.4233615068476694E-2</v>
      </c>
    </row>
    <row r="172" spans="1:7" x14ac:dyDescent="0.25">
      <c r="A172" s="153" t="s">
        <v>667</v>
      </c>
      <c r="B172" s="186" t="s">
        <v>1661</v>
      </c>
      <c r="C172" s="218">
        <v>9.6533592317433303E-2</v>
      </c>
      <c r="D172" s="240"/>
      <c r="E172" s="240"/>
      <c r="F172" s="218">
        <v>9.6533592317433303E-2</v>
      </c>
    </row>
    <row r="173" spans="1:7" x14ac:dyDescent="0.25">
      <c r="A173" s="153" t="s">
        <v>668</v>
      </c>
      <c r="B173" s="186" t="s">
        <v>1660</v>
      </c>
      <c r="C173" s="218">
        <v>0.17165630046748101</v>
      </c>
      <c r="D173" s="240"/>
      <c r="E173" s="240"/>
      <c r="F173" s="218">
        <v>0.17165630046748101</v>
      </c>
    </row>
    <row r="174" spans="1:7" x14ac:dyDescent="0.25">
      <c r="A174" s="153" t="s">
        <v>669</v>
      </c>
      <c r="B174" s="186" t="s">
        <v>1659</v>
      </c>
      <c r="C174" s="218">
        <v>0.61751976937608699</v>
      </c>
      <c r="D174" s="240"/>
      <c r="E174" s="240"/>
      <c r="F174" s="218">
        <v>0.61751976937608699</v>
      </c>
    </row>
    <row r="175" spans="1:7" hidden="1" outlineLevel="1" x14ac:dyDescent="0.25">
      <c r="A175" s="153" t="s">
        <v>670</v>
      </c>
      <c r="B175" s="155"/>
      <c r="C175" s="240"/>
      <c r="D175" s="240"/>
      <c r="E175" s="240"/>
      <c r="F175" s="240"/>
    </row>
    <row r="176" spans="1:7" hidden="1" outlineLevel="1" x14ac:dyDescent="0.25">
      <c r="A176" s="153" t="s">
        <v>671</v>
      </c>
      <c r="B176" s="155"/>
      <c r="C176" s="240"/>
      <c r="D176" s="240"/>
      <c r="E176" s="240"/>
      <c r="F176" s="240"/>
    </row>
    <row r="177" spans="1:7" hidden="1" outlineLevel="1" x14ac:dyDescent="0.25">
      <c r="A177" s="153" t="s">
        <v>672</v>
      </c>
      <c r="B177" s="186"/>
      <c r="C177" s="240"/>
      <c r="D177" s="240"/>
      <c r="E177" s="240"/>
      <c r="F177" s="240"/>
    </row>
    <row r="178" spans="1:7" hidden="1" outlineLevel="1" x14ac:dyDescent="0.25">
      <c r="A178" s="153" t="s">
        <v>673</v>
      </c>
      <c r="B178" s="186"/>
      <c r="C178" s="240"/>
      <c r="D178" s="240"/>
      <c r="E178" s="240"/>
      <c r="F178" s="240"/>
    </row>
    <row r="179" spans="1:7" ht="15" customHeight="1" collapsed="1" x14ac:dyDescent="0.25">
      <c r="A179" s="158"/>
      <c r="B179" s="205" t="s">
        <v>674</v>
      </c>
      <c r="C179" s="158" t="s">
        <v>504</v>
      </c>
      <c r="D179" s="158" t="s">
        <v>505</v>
      </c>
      <c r="E179" s="158"/>
      <c r="F179" s="158" t="s">
        <v>470</v>
      </c>
      <c r="G179" s="156"/>
    </row>
    <row r="180" spans="1:7" x14ac:dyDescent="0.25">
      <c r="A180" s="153" t="s">
        <v>675</v>
      </c>
      <c r="B180" s="153" t="s">
        <v>1658</v>
      </c>
      <c r="C180" s="218">
        <v>1.4503975545977299E-4</v>
      </c>
      <c r="D180" s="256"/>
      <c r="E180" s="254"/>
      <c r="F180" s="218">
        <v>1.4503975545977299E-4</v>
      </c>
    </row>
    <row r="181" spans="1:7" hidden="1" outlineLevel="1" x14ac:dyDescent="0.25">
      <c r="A181" s="153" t="s">
        <v>676</v>
      </c>
      <c r="B181" s="241" t="s">
        <v>677</v>
      </c>
      <c r="C181" s="218">
        <v>4.39382622326713E-19</v>
      </c>
      <c r="D181" s="256"/>
      <c r="E181" s="254"/>
      <c r="F181" s="218">
        <v>4.39382622326713E-19</v>
      </c>
    </row>
    <row r="182" spans="1:7" hidden="1" outlineLevel="1" x14ac:dyDescent="0.25">
      <c r="A182" s="153" t="s">
        <v>678</v>
      </c>
      <c r="B182" s="255"/>
      <c r="C182" s="240"/>
      <c r="D182" s="240"/>
      <c r="E182" s="254"/>
      <c r="F182" s="240"/>
    </row>
    <row r="183" spans="1:7" hidden="1" outlineLevel="1" x14ac:dyDescent="0.25">
      <c r="A183" s="153" t="s">
        <v>679</v>
      </c>
      <c r="B183" s="255"/>
      <c r="C183" s="240"/>
      <c r="D183" s="240"/>
      <c r="E183" s="254"/>
      <c r="F183" s="240"/>
    </row>
    <row r="184" spans="1:7" hidden="1" outlineLevel="1" x14ac:dyDescent="0.25">
      <c r="A184" s="153" t="s">
        <v>680</v>
      </c>
      <c r="B184" s="255"/>
      <c r="C184" s="240"/>
      <c r="D184" s="240"/>
      <c r="E184" s="254"/>
      <c r="F184" s="240"/>
    </row>
    <row r="185" spans="1:7" ht="18" collapsed="1" x14ac:dyDescent="0.25">
      <c r="A185" s="252"/>
      <c r="B185" s="253" t="s">
        <v>467</v>
      </c>
      <c r="C185" s="252"/>
      <c r="D185" s="252"/>
      <c r="E185" s="252"/>
      <c r="F185" s="251"/>
      <c r="G185" s="251"/>
    </row>
    <row r="186" spans="1:7" ht="15" customHeight="1" x14ac:dyDescent="0.25">
      <c r="A186" s="158"/>
      <c r="B186" s="159" t="s">
        <v>681</v>
      </c>
      <c r="C186" s="158" t="s">
        <v>682</v>
      </c>
      <c r="D186" s="158" t="s">
        <v>683</v>
      </c>
      <c r="E186" s="157"/>
      <c r="F186" s="158" t="s">
        <v>504</v>
      </c>
      <c r="G186" s="158" t="s">
        <v>684</v>
      </c>
    </row>
    <row r="187" spans="1:7" x14ac:dyDescent="0.25">
      <c r="A187" s="153" t="s">
        <v>685</v>
      </c>
      <c r="B187" s="176" t="s">
        <v>686</v>
      </c>
      <c r="C187" s="244">
        <v>71.100302648235001</v>
      </c>
      <c r="E187" s="197"/>
      <c r="F187" s="211"/>
      <c r="G187" s="211"/>
    </row>
    <row r="188" spans="1:7" x14ac:dyDescent="0.25">
      <c r="A188" s="197"/>
      <c r="B188" s="250"/>
      <c r="C188" s="197"/>
      <c r="D188" s="197"/>
      <c r="E188" s="197"/>
      <c r="F188" s="211"/>
      <c r="G188" s="211"/>
    </row>
    <row r="189" spans="1:7" x14ac:dyDescent="0.25">
      <c r="B189" s="176" t="s">
        <v>687</v>
      </c>
      <c r="C189" s="197"/>
      <c r="D189" s="197"/>
      <c r="E189" s="197"/>
      <c r="F189" s="211"/>
      <c r="G189" s="211"/>
    </row>
    <row r="190" spans="1:7" x14ac:dyDescent="0.25">
      <c r="A190" s="153" t="s">
        <v>688</v>
      </c>
      <c r="B190" s="244" t="s">
        <v>689</v>
      </c>
      <c r="C190" s="244">
        <v>920.42436862000295</v>
      </c>
      <c r="D190" s="243">
        <v>24416</v>
      </c>
      <c r="E190" s="249"/>
      <c r="F190" s="246">
        <f>IF($C$214=0,"",IF(C190="[for completion]","",IF(C190="","",C190/$C$214)))</f>
        <v>0.40441847273766612</v>
      </c>
      <c r="G190" s="246">
        <f>IF($D$214=0,"",IF(D190="[for completion]","",IF(D190="","",D190/$D$214)))</f>
        <v>0.76276163698844113</v>
      </c>
    </row>
    <row r="191" spans="1:7" x14ac:dyDescent="0.25">
      <c r="A191" s="153" t="s">
        <v>690</v>
      </c>
      <c r="B191" s="244" t="s">
        <v>691</v>
      </c>
      <c r="C191" s="244">
        <v>774.05907801999899</v>
      </c>
      <c r="D191" s="243">
        <v>5563</v>
      </c>
      <c r="E191" s="249"/>
      <c r="F191" s="246">
        <f>IF($C$214=0,"",IF(C191="[for completion]","",IF(C191="","",C191/$C$214)))</f>
        <v>0.340108107536225</v>
      </c>
      <c r="G191" s="246">
        <f>IF($D$214=0,"",IF(D191="[for completion]","",IF(D191="","",D191/$D$214)))</f>
        <v>0.17378944079975009</v>
      </c>
    </row>
    <row r="192" spans="1:7" x14ac:dyDescent="0.25">
      <c r="A192" s="153" t="s">
        <v>692</v>
      </c>
      <c r="B192" s="244" t="s">
        <v>693</v>
      </c>
      <c r="C192" s="244">
        <v>342.18387732999997</v>
      </c>
      <c r="D192" s="243">
        <v>1432</v>
      </c>
      <c r="E192" s="249"/>
      <c r="F192" s="246">
        <f>IF($C$214=0,"",IF(C192="[for completion]","",IF(C192="","",C192/$C$214)))</f>
        <v>0.15034964933917772</v>
      </c>
      <c r="G192" s="246">
        <f>IF($D$214=0,"",IF(D192="[for completion]","",IF(D192="","",D192/$D$214)))</f>
        <v>4.4736019993751951E-2</v>
      </c>
    </row>
    <row r="193" spans="1:7" x14ac:dyDescent="0.25">
      <c r="A193" s="153" t="s">
        <v>694</v>
      </c>
      <c r="B193" s="244" t="s">
        <v>695</v>
      </c>
      <c r="C193" s="244">
        <v>144.25831865999999</v>
      </c>
      <c r="D193" s="243">
        <v>426</v>
      </c>
      <c r="E193" s="249"/>
      <c r="F193" s="246">
        <f>IF($C$214=0,"",IF(C193="[for completion]","",IF(C193="","",C193/$C$214)))</f>
        <v>6.3384598345273407E-2</v>
      </c>
      <c r="G193" s="246">
        <f>IF($D$214=0,"",IF(D193="[for completion]","",IF(D193="","",D193/$D$214)))</f>
        <v>1.330834114339269E-2</v>
      </c>
    </row>
    <row r="194" spans="1:7" x14ac:dyDescent="0.25">
      <c r="A194" s="153" t="s">
        <v>696</v>
      </c>
      <c r="B194" s="244" t="s">
        <v>697</v>
      </c>
      <c r="C194" s="244">
        <v>94.995045140000002</v>
      </c>
      <c r="D194" s="243">
        <v>173</v>
      </c>
      <c r="E194" s="249"/>
      <c r="F194" s="246">
        <f>IF($C$214=0,"",IF(C194="[for completion]","",IF(C194="","",C194/$C$214)))</f>
        <v>4.1739172041657682E-2</v>
      </c>
      <c r="G194" s="246">
        <f>IF($D$214=0,"",IF(D194="[for completion]","",IF(D194="","",D194/$D$214)))</f>
        <v>5.4045610746641676E-3</v>
      </c>
    </row>
    <row r="195" spans="1:7" x14ac:dyDescent="0.25">
      <c r="A195" s="153" t="s">
        <v>698</v>
      </c>
      <c r="B195" s="176"/>
      <c r="C195" s="182"/>
      <c r="D195" s="245"/>
      <c r="E195" s="197"/>
      <c r="F195" s="180" t="str">
        <f>IF($C$214=0,"",IF(C195="[for completion]","",IF(C195="","",C195/$C$214)))</f>
        <v/>
      </c>
      <c r="G195" s="180" t="str">
        <f>IF($D$214=0,"",IF(D195="[for completion]","",IF(D195="","",D195/$D$214)))</f>
        <v/>
      </c>
    </row>
    <row r="196" spans="1:7" x14ac:dyDescent="0.25">
      <c r="A196" s="153" t="s">
        <v>699</v>
      </c>
      <c r="B196" s="176"/>
      <c r="C196" s="182"/>
      <c r="D196" s="245"/>
      <c r="E196" s="197"/>
      <c r="F196" s="180" t="str">
        <f>IF($C$214=0,"",IF(C196="[for completion]","",IF(C196="","",C196/$C$214)))</f>
        <v/>
      </c>
      <c r="G196" s="180" t="str">
        <f>IF($D$214=0,"",IF(D196="[for completion]","",IF(D196="","",D196/$D$214)))</f>
        <v/>
      </c>
    </row>
    <row r="197" spans="1:7" x14ac:dyDescent="0.25">
      <c r="A197" s="153" t="s">
        <v>700</v>
      </c>
      <c r="B197" s="176"/>
      <c r="C197" s="182"/>
      <c r="D197" s="245"/>
      <c r="E197" s="197"/>
      <c r="F197" s="180" t="str">
        <f>IF($C$214=0,"",IF(C197="[for completion]","",IF(C197="","",C197/$C$214)))</f>
        <v/>
      </c>
      <c r="G197" s="180" t="str">
        <f>IF($D$214=0,"",IF(D197="[for completion]","",IF(D197="","",D197/$D$214)))</f>
        <v/>
      </c>
    </row>
    <row r="198" spans="1:7" x14ac:dyDescent="0.25">
      <c r="A198" s="153" t="s">
        <v>701</v>
      </c>
      <c r="B198" s="176"/>
      <c r="C198" s="182"/>
      <c r="D198" s="245"/>
      <c r="E198" s="197"/>
      <c r="F198" s="180" t="str">
        <f>IF($C$214=0,"",IF(C198="[for completion]","",IF(C198="","",C198/$C$214)))</f>
        <v/>
      </c>
      <c r="G198" s="180" t="str">
        <f>IF($D$214=0,"",IF(D198="[for completion]","",IF(D198="","",D198/$D$214)))</f>
        <v/>
      </c>
    </row>
    <row r="199" spans="1:7" x14ac:dyDescent="0.25">
      <c r="A199" s="153" t="s">
        <v>702</v>
      </c>
      <c r="B199" s="176"/>
      <c r="C199" s="182"/>
      <c r="D199" s="245"/>
      <c r="E199" s="176"/>
      <c r="F199" s="180" t="str">
        <f>IF($C$214=0,"",IF(C199="[for completion]","",IF(C199="","",C199/$C$214)))</f>
        <v/>
      </c>
      <c r="G199" s="180" t="str">
        <f>IF($D$214=0,"",IF(D199="[for completion]","",IF(D199="","",D199/$D$214)))</f>
        <v/>
      </c>
    </row>
    <row r="200" spans="1:7" x14ac:dyDescent="0.25">
      <c r="A200" s="153" t="s">
        <v>703</v>
      </c>
      <c r="B200" s="176"/>
      <c r="C200" s="182"/>
      <c r="D200" s="245"/>
      <c r="E200" s="176"/>
      <c r="F200" s="180" t="str">
        <f>IF($C$214=0,"",IF(C200="[for completion]","",IF(C200="","",C200/$C$214)))</f>
        <v/>
      </c>
      <c r="G200" s="180" t="str">
        <f>IF($D$214=0,"",IF(D200="[for completion]","",IF(D200="","",D200/$D$214)))</f>
        <v/>
      </c>
    </row>
    <row r="201" spans="1:7" x14ac:dyDescent="0.25">
      <c r="A201" s="153" t="s">
        <v>704</v>
      </c>
      <c r="B201" s="176"/>
      <c r="C201" s="182"/>
      <c r="D201" s="245"/>
      <c r="E201" s="176"/>
      <c r="F201" s="180" t="str">
        <f>IF($C$214=0,"",IF(C201="[for completion]","",IF(C201="","",C201/$C$214)))</f>
        <v/>
      </c>
      <c r="G201" s="180" t="str">
        <f>IF($D$214=0,"",IF(D201="[for completion]","",IF(D201="","",D201/$D$214)))</f>
        <v/>
      </c>
    </row>
    <row r="202" spans="1:7" x14ac:dyDescent="0.25">
      <c r="A202" s="153" t="s">
        <v>705</v>
      </c>
      <c r="B202" s="176"/>
      <c r="C202" s="182"/>
      <c r="D202" s="245"/>
      <c r="E202" s="176"/>
      <c r="F202" s="180" t="str">
        <f>IF($C$214=0,"",IF(C202="[for completion]","",IF(C202="","",C202/$C$214)))</f>
        <v/>
      </c>
      <c r="G202" s="180" t="str">
        <f>IF($D$214=0,"",IF(D202="[for completion]","",IF(D202="","",D202/$D$214)))</f>
        <v/>
      </c>
    </row>
    <row r="203" spans="1:7" x14ac:dyDescent="0.25">
      <c r="A203" s="153" t="s">
        <v>706</v>
      </c>
      <c r="B203" s="176"/>
      <c r="C203" s="182"/>
      <c r="D203" s="245"/>
      <c r="E203" s="176"/>
      <c r="F203" s="180" t="str">
        <f>IF($C$214=0,"",IF(C203="[for completion]","",IF(C203="","",C203/$C$214)))</f>
        <v/>
      </c>
      <c r="G203" s="180" t="str">
        <f>IF($D$214=0,"",IF(D203="[for completion]","",IF(D203="","",D203/$D$214)))</f>
        <v/>
      </c>
    </row>
    <row r="204" spans="1:7" x14ac:dyDescent="0.25">
      <c r="A204" s="153" t="s">
        <v>707</v>
      </c>
      <c r="B204" s="176"/>
      <c r="C204" s="182"/>
      <c r="D204" s="245"/>
      <c r="E204" s="176"/>
      <c r="F204" s="180" t="str">
        <f>IF($C$214=0,"",IF(C204="[for completion]","",IF(C204="","",C204/$C$214)))</f>
        <v/>
      </c>
      <c r="G204" s="180" t="str">
        <f>IF($D$214=0,"",IF(D204="[for completion]","",IF(D204="","",D204/$D$214)))</f>
        <v/>
      </c>
    </row>
    <row r="205" spans="1:7" x14ac:dyDescent="0.25">
      <c r="A205" s="153" t="s">
        <v>708</v>
      </c>
      <c r="B205" s="176"/>
      <c r="C205" s="182"/>
      <c r="D205" s="245"/>
      <c r="F205" s="180" t="str">
        <f>IF($C$214=0,"",IF(C205="[for completion]","",IF(C205="","",C205/$C$214)))</f>
        <v/>
      </c>
      <c r="G205" s="180" t="str">
        <f>IF($D$214=0,"",IF(D205="[for completion]","",IF(D205="","",D205/$D$214)))</f>
        <v/>
      </c>
    </row>
    <row r="206" spans="1:7" x14ac:dyDescent="0.25">
      <c r="A206" s="153" t="s">
        <v>709</v>
      </c>
      <c r="B206" s="176"/>
      <c r="C206" s="182"/>
      <c r="D206" s="245"/>
      <c r="E206" s="241"/>
      <c r="F206" s="180" t="str">
        <f>IF($C$214=0,"",IF(C206="[for completion]","",IF(C206="","",C206/$C$214)))</f>
        <v/>
      </c>
      <c r="G206" s="180" t="str">
        <f>IF($D$214=0,"",IF(D206="[for completion]","",IF(D206="","",D206/$D$214)))</f>
        <v/>
      </c>
    </row>
    <row r="207" spans="1:7" x14ac:dyDescent="0.25">
      <c r="A207" s="153" t="s">
        <v>710</v>
      </c>
      <c r="B207" s="176"/>
      <c r="C207" s="182"/>
      <c r="D207" s="245"/>
      <c r="E207" s="241"/>
      <c r="F207" s="180" t="str">
        <f>IF($C$214=0,"",IF(C207="[for completion]","",IF(C207="","",C207/$C$214)))</f>
        <v/>
      </c>
      <c r="G207" s="180" t="str">
        <f>IF($D$214=0,"",IF(D207="[for completion]","",IF(D207="","",D207/$D$214)))</f>
        <v/>
      </c>
    </row>
    <row r="208" spans="1:7" x14ac:dyDescent="0.25">
      <c r="A208" s="153" t="s">
        <v>711</v>
      </c>
      <c r="B208" s="176"/>
      <c r="C208" s="182"/>
      <c r="D208" s="245"/>
      <c r="E208" s="241"/>
      <c r="F208" s="180" t="str">
        <f>IF($C$214=0,"",IF(C208="[for completion]","",IF(C208="","",C208/$C$214)))</f>
        <v/>
      </c>
      <c r="G208" s="180" t="str">
        <f>IF($D$214=0,"",IF(D208="[for completion]","",IF(D208="","",D208/$D$214)))</f>
        <v/>
      </c>
    </row>
    <row r="209" spans="1:7" x14ac:dyDescent="0.25">
      <c r="A209" s="153" t="s">
        <v>712</v>
      </c>
      <c r="B209" s="176"/>
      <c r="C209" s="182"/>
      <c r="D209" s="245"/>
      <c r="E209" s="241"/>
      <c r="F209" s="180" t="str">
        <f>IF($C$214=0,"",IF(C209="[for completion]","",IF(C209="","",C209/$C$214)))</f>
        <v/>
      </c>
      <c r="G209" s="180" t="str">
        <f>IF($D$214=0,"",IF(D209="[for completion]","",IF(D209="","",D209/$D$214)))</f>
        <v/>
      </c>
    </row>
    <row r="210" spans="1:7" x14ac:dyDescent="0.25">
      <c r="A210" s="153" t="s">
        <v>713</v>
      </c>
      <c r="B210" s="176"/>
      <c r="C210" s="182"/>
      <c r="D210" s="245"/>
      <c r="E210" s="241"/>
      <c r="F210" s="180" t="str">
        <f>IF($C$214=0,"",IF(C210="[for completion]","",IF(C210="","",C210/$C$214)))</f>
        <v/>
      </c>
      <c r="G210" s="180" t="str">
        <f>IF($D$214=0,"",IF(D210="[for completion]","",IF(D210="","",D210/$D$214)))</f>
        <v/>
      </c>
    </row>
    <row r="211" spans="1:7" x14ac:dyDescent="0.25">
      <c r="A211" s="153" t="s">
        <v>714</v>
      </c>
      <c r="B211" s="176"/>
      <c r="C211" s="182"/>
      <c r="D211" s="245"/>
      <c r="E211" s="241"/>
      <c r="F211" s="180" t="str">
        <f>IF($C$214=0,"",IF(C211="[for completion]","",IF(C211="","",C211/$C$214)))</f>
        <v/>
      </c>
      <c r="G211" s="180" t="str">
        <f>IF($D$214=0,"",IF(D211="[for completion]","",IF(D211="","",D211/$D$214)))</f>
        <v/>
      </c>
    </row>
    <row r="212" spans="1:7" x14ac:dyDescent="0.25">
      <c r="A212" s="153" t="s">
        <v>715</v>
      </c>
      <c r="B212" s="176"/>
      <c r="C212" s="182"/>
      <c r="D212" s="245"/>
      <c r="E212" s="241"/>
      <c r="F212" s="180" t="str">
        <f>IF($C$214=0,"",IF(C212="[for completion]","",IF(C212="","",C212/$C$214)))</f>
        <v/>
      </c>
      <c r="G212" s="180" t="str">
        <f>IF($D$214=0,"",IF(D212="[for completion]","",IF(D212="","",D212/$D$214)))</f>
        <v/>
      </c>
    </row>
    <row r="213" spans="1:7" x14ac:dyDescent="0.25">
      <c r="A213" s="153" t="s">
        <v>716</v>
      </c>
      <c r="B213" s="176"/>
      <c r="C213" s="182"/>
      <c r="D213" s="245"/>
      <c r="E213" s="241"/>
      <c r="F213" s="180" t="str">
        <f>IF($C$214=0,"",IF(C213="[for completion]","",IF(C213="","",C213/$C$214)))</f>
        <v/>
      </c>
      <c r="G213" s="180" t="str">
        <f>IF($D$214=0,"",IF(D213="[for completion]","",IF(D213="","",D213/$D$214)))</f>
        <v/>
      </c>
    </row>
    <row r="214" spans="1:7" x14ac:dyDescent="0.25">
      <c r="A214" s="153" t="s">
        <v>717</v>
      </c>
      <c r="B214" s="190" t="s">
        <v>72</v>
      </c>
      <c r="C214" s="177">
        <f>SUM(C190:C213)</f>
        <v>2275.9206877700021</v>
      </c>
      <c r="D214" s="191">
        <f>SUM(D190:D213)</f>
        <v>32010</v>
      </c>
      <c r="E214" s="241"/>
      <c r="F214" s="248">
        <f>SUM(F190:F213)</f>
        <v>1</v>
      </c>
      <c r="G214" s="248">
        <f>SUM(G190:G213)</f>
        <v>1.0000000000000002</v>
      </c>
    </row>
    <row r="215" spans="1:7" ht="15" customHeight="1" x14ac:dyDescent="0.25">
      <c r="A215" s="158"/>
      <c r="B215" s="158" t="s">
        <v>718</v>
      </c>
      <c r="C215" s="158" t="s">
        <v>682</v>
      </c>
      <c r="D215" s="158" t="s">
        <v>683</v>
      </c>
      <c r="E215" s="157"/>
      <c r="F215" s="158" t="s">
        <v>504</v>
      </c>
      <c r="G215" s="158" t="s">
        <v>684</v>
      </c>
    </row>
    <row r="216" spans="1:7" x14ac:dyDescent="0.25">
      <c r="A216" s="153" t="s">
        <v>719</v>
      </c>
      <c r="B216" s="153" t="s">
        <v>720</v>
      </c>
      <c r="C216" s="218">
        <v>0.56027736192687105</v>
      </c>
      <c r="D216" s="244"/>
      <c r="E216" s="221"/>
      <c r="F216" s="247"/>
      <c r="G216" s="247"/>
    </row>
    <row r="217" spans="1:7" x14ac:dyDescent="0.25">
      <c r="C217" s="221"/>
      <c r="D217" s="221"/>
      <c r="E217" s="221"/>
      <c r="F217" s="247"/>
      <c r="G217" s="247"/>
    </row>
    <row r="218" spans="1:7" x14ac:dyDescent="0.25">
      <c r="B218" s="176" t="s">
        <v>721</v>
      </c>
      <c r="C218" s="221"/>
      <c r="D218" s="221"/>
      <c r="E218" s="221"/>
      <c r="F218" s="247"/>
      <c r="G218" s="247"/>
    </row>
    <row r="219" spans="1:7" x14ac:dyDescent="0.25">
      <c r="A219" s="153" t="s">
        <v>722</v>
      </c>
      <c r="B219" s="153" t="s">
        <v>723</v>
      </c>
      <c r="C219" s="244">
        <v>585.69753046000005</v>
      </c>
      <c r="D219" s="243">
        <v>15396</v>
      </c>
      <c r="E219" s="221"/>
      <c r="F219" s="246">
        <f>IF($C$227=0,"",IF(C219="[for completion]","",C219/$C$227))</f>
        <v>0.25734531682379508</v>
      </c>
      <c r="G219" s="246">
        <f>IF($D$227=0,"",IF(D219="[for completion]","",D219/$D$227))</f>
        <v>0.48097469540768512</v>
      </c>
    </row>
    <row r="220" spans="1:7" x14ac:dyDescent="0.25">
      <c r="A220" s="153" t="s">
        <v>724</v>
      </c>
      <c r="B220" s="153" t="s">
        <v>725</v>
      </c>
      <c r="C220" s="244">
        <v>310.27518214999998</v>
      </c>
      <c r="D220" s="243">
        <v>4023</v>
      </c>
      <c r="E220" s="221"/>
      <c r="F220" s="246">
        <f>IF($C$227=0,"",IF(C220="[for completion]","",C220/$C$227))</f>
        <v>0.13632952317596572</v>
      </c>
      <c r="G220" s="246">
        <f>IF($D$227=0,"",IF(D220="[for completion]","",D220/$D$227))</f>
        <v>0.12567947516401123</v>
      </c>
    </row>
    <row r="221" spans="1:7" x14ac:dyDescent="0.25">
      <c r="A221" s="153" t="s">
        <v>726</v>
      </c>
      <c r="B221" s="153" t="s">
        <v>727</v>
      </c>
      <c r="C221" s="244">
        <v>326.42066635999998</v>
      </c>
      <c r="D221" s="243">
        <v>3740</v>
      </c>
      <c r="E221" s="221"/>
      <c r="F221" s="246">
        <f>IF($C$227=0,"",IF(C221="[for completion]","",C221/$C$227))</f>
        <v>0.14342356836689008</v>
      </c>
      <c r="G221" s="246">
        <f>IF($D$227=0,"",IF(D221="[for completion]","",D221/$D$227))</f>
        <v>0.11683848797250859</v>
      </c>
    </row>
    <row r="222" spans="1:7" x14ac:dyDescent="0.25">
      <c r="A222" s="153" t="s">
        <v>728</v>
      </c>
      <c r="B222" s="153" t="s">
        <v>729</v>
      </c>
      <c r="C222" s="244">
        <v>371.04149167000003</v>
      </c>
      <c r="D222" s="243">
        <v>3761</v>
      </c>
      <c r="E222" s="221"/>
      <c r="F222" s="246">
        <f>IF($C$227=0,"",IF(C222="[for completion]","",C222/$C$227))</f>
        <v>0.1630291836019801</v>
      </c>
      <c r="G222" s="246">
        <f>IF($D$227=0,"",IF(D222="[for completion]","",D222/$D$227))</f>
        <v>0.11749453295845048</v>
      </c>
    </row>
    <row r="223" spans="1:7" x14ac:dyDescent="0.25">
      <c r="A223" s="153" t="s">
        <v>730</v>
      </c>
      <c r="B223" s="153" t="s">
        <v>731</v>
      </c>
      <c r="C223" s="244">
        <v>342.16835045999898</v>
      </c>
      <c r="D223" s="243">
        <v>2784</v>
      </c>
      <c r="E223" s="221"/>
      <c r="F223" s="246">
        <f>IF($C$227=0,"",IF(C223="[for completion]","",C223/$C$227))</f>
        <v>0.15034282710232033</v>
      </c>
      <c r="G223" s="246">
        <f>IF($D$227=0,"",IF(D223="[for completion]","",D223/$D$227))</f>
        <v>8.6972820993439545E-2</v>
      </c>
    </row>
    <row r="224" spans="1:7" x14ac:dyDescent="0.25">
      <c r="A224" s="153" t="s">
        <v>732</v>
      </c>
      <c r="B224" s="153" t="s">
        <v>733</v>
      </c>
      <c r="C224" s="244">
        <v>243.49699002</v>
      </c>
      <c r="D224" s="243">
        <v>1641</v>
      </c>
      <c r="E224" s="221"/>
      <c r="F224" s="246">
        <f>IF($C$227=0,"",IF(C224="[for completion]","",C224/$C$227))</f>
        <v>0.10698834600364922</v>
      </c>
      <c r="G224" s="246">
        <f>IF($D$227=0,"",IF(D224="[for completion]","",D224/$D$227))</f>
        <v>5.1265229615745082E-2</v>
      </c>
    </row>
    <row r="225" spans="1:7" x14ac:dyDescent="0.25">
      <c r="A225" s="153" t="s">
        <v>734</v>
      </c>
      <c r="B225" s="153" t="s">
        <v>735</v>
      </c>
      <c r="C225" s="244">
        <v>80.932785530000103</v>
      </c>
      <c r="D225" s="243">
        <v>509</v>
      </c>
      <c r="E225" s="221"/>
      <c r="F225" s="246">
        <f>IF($C$227=0,"",IF(C225="[for completion]","",C225/$C$227))</f>
        <v>3.556045953837695E-2</v>
      </c>
      <c r="G225" s="246">
        <f>IF($D$227=0,"",IF(D225="[for completion]","",D225/$D$227))</f>
        <v>1.5901280849734457E-2</v>
      </c>
    </row>
    <row r="226" spans="1:7" x14ac:dyDescent="0.25">
      <c r="A226" s="153" t="s">
        <v>736</v>
      </c>
      <c r="B226" s="153" t="s">
        <v>737</v>
      </c>
      <c r="C226" s="244">
        <v>15.88769112</v>
      </c>
      <c r="D226" s="243">
        <v>156</v>
      </c>
      <c r="E226" s="221"/>
      <c r="F226" s="246">
        <f>IF($C$227=0,"",IF(C226="[for completion]","",C226/$C$227))</f>
        <v>6.9807753870224417E-3</v>
      </c>
      <c r="G226" s="246">
        <f>IF($D$227=0,"",IF(D226="[for completion]","",D226/$D$227))</f>
        <v>4.8734770384254921E-3</v>
      </c>
    </row>
    <row r="227" spans="1:7" x14ac:dyDescent="0.25">
      <c r="A227" s="153" t="s">
        <v>738</v>
      </c>
      <c r="B227" s="190" t="s">
        <v>72</v>
      </c>
      <c r="C227" s="182">
        <f>SUM(C219:C226)</f>
        <v>2275.9206877699994</v>
      </c>
      <c r="D227" s="245">
        <f>SUM(D219:D226)</f>
        <v>32010</v>
      </c>
      <c r="F227" s="240">
        <f>SUM(F219:F226)</f>
        <v>1</v>
      </c>
      <c r="G227" s="240">
        <f>SUM(G219:G226)</f>
        <v>0.99999999999999989</v>
      </c>
    </row>
    <row r="228" spans="1:7" outlineLevel="1" x14ac:dyDescent="0.25">
      <c r="A228" s="153" t="s">
        <v>739</v>
      </c>
      <c r="B228" s="154" t="s">
        <v>740</v>
      </c>
      <c r="C228" s="244">
        <v>6.0622157400000001</v>
      </c>
      <c r="D228" s="243">
        <v>51</v>
      </c>
      <c r="F228" s="180">
        <f>IF($C$227=0,"",IF(C228="[for completion]","",C228/$C$227))</f>
        <v>2.6636322489514788E-3</v>
      </c>
      <c r="G228" s="246">
        <f>IF($D$227=0,"",IF(D228="[for completion]","",D228/$D$227))</f>
        <v>1.5932521087160263E-3</v>
      </c>
    </row>
    <row r="229" spans="1:7" outlineLevel="1" x14ac:dyDescent="0.25">
      <c r="A229" s="153" t="s">
        <v>741</v>
      </c>
      <c r="B229" s="154" t="s">
        <v>742</v>
      </c>
      <c r="C229" s="244">
        <v>2.5348030700000002</v>
      </c>
      <c r="D229" s="243">
        <v>22</v>
      </c>
      <c r="F229" s="180">
        <f>IF($C$227=0,"",IF(C229="[for completion]","",C229/$C$227))</f>
        <v>1.1137484199784044E-3</v>
      </c>
      <c r="G229" s="246">
        <f>IF($D$227=0,"",IF(D229="[for completion]","",D229/$D$227))</f>
        <v>6.8728522336769765E-4</v>
      </c>
    </row>
    <row r="230" spans="1:7" outlineLevel="1" x14ac:dyDescent="0.25">
      <c r="A230" s="153" t="s">
        <v>743</v>
      </c>
      <c r="B230" s="154" t="s">
        <v>744</v>
      </c>
      <c r="C230" s="244">
        <v>0.98861354000000001</v>
      </c>
      <c r="D230" s="243">
        <v>14</v>
      </c>
      <c r="F230" s="180">
        <f>IF($C$227=0,"",IF(C230="[for completion]","",C230/$C$227))</f>
        <v>4.3437960967289543E-4</v>
      </c>
      <c r="G230" s="246">
        <f>IF($D$227=0,"",IF(D230="[for completion]","",D230/$D$227))</f>
        <v>4.3736332396126208E-4</v>
      </c>
    </row>
    <row r="231" spans="1:7" outlineLevel="1" x14ac:dyDescent="0.25">
      <c r="A231" s="153" t="s">
        <v>745</v>
      </c>
      <c r="B231" s="154" t="s">
        <v>746</v>
      </c>
      <c r="C231" s="244">
        <v>2.8473079600000002</v>
      </c>
      <c r="D231" s="243">
        <v>22</v>
      </c>
      <c r="F231" s="180">
        <f>IF($C$227=0,"",IF(C231="[for completion]","",C231/$C$227))</f>
        <v>1.2510576380365256E-3</v>
      </c>
      <c r="G231" s="246">
        <f>IF($D$227=0,"",IF(D231="[for completion]","",D231/$D$227))</f>
        <v>6.8728522336769765E-4</v>
      </c>
    </row>
    <row r="232" spans="1:7" outlineLevel="1" x14ac:dyDescent="0.25">
      <c r="A232" s="153" t="s">
        <v>747</v>
      </c>
      <c r="B232" s="154" t="s">
        <v>748</v>
      </c>
      <c r="C232" s="244">
        <v>0.71579400000000004</v>
      </c>
      <c r="D232" s="243">
        <v>10</v>
      </c>
      <c r="F232" s="180">
        <f>IF($C$227=0,"",IF(C232="[for completion]","",C232/$C$227))</f>
        <v>3.1450744476572767E-4</v>
      </c>
      <c r="G232" s="246">
        <f>IF($D$227=0,"",IF(D232="[for completion]","",D232/$D$227))</f>
        <v>3.1240237425804435E-4</v>
      </c>
    </row>
    <row r="233" spans="1:7" outlineLevel="1" x14ac:dyDescent="0.25">
      <c r="A233" s="153" t="s">
        <v>749</v>
      </c>
      <c r="B233" s="154" t="s">
        <v>750</v>
      </c>
      <c r="C233" s="244">
        <v>2.7389568099999999</v>
      </c>
      <c r="D233" s="243">
        <v>37</v>
      </c>
      <c r="F233" s="180">
        <f>IF($C$227=0,"",IF(C233="[for completion]","",C233/$C$227))</f>
        <v>1.2034500256174103E-3</v>
      </c>
      <c r="G233" s="246">
        <f>IF($D$227=0,"",IF(D233="[for completion]","",D233/$D$227))</f>
        <v>1.1558887847547641E-3</v>
      </c>
    </row>
    <row r="234" spans="1:7" outlineLevel="1" x14ac:dyDescent="0.25">
      <c r="A234" s="153" t="s">
        <v>751</v>
      </c>
      <c r="B234" s="154"/>
      <c r="F234" s="180"/>
      <c r="G234" s="180"/>
    </row>
    <row r="235" spans="1:7" outlineLevel="1" x14ac:dyDescent="0.25">
      <c r="A235" s="153" t="s">
        <v>752</v>
      </c>
      <c r="B235" s="154"/>
      <c r="F235" s="180"/>
      <c r="G235" s="180"/>
    </row>
    <row r="236" spans="1:7" outlineLevel="1" x14ac:dyDescent="0.25">
      <c r="A236" s="153" t="s">
        <v>753</v>
      </c>
      <c r="B236" s="154"/>
      <c r="F236" s="180"/>
      <c r="G236" s="180"/>
    </row>
    <row r="237" spans="1:7" ht="15" customHeight="1" x14ac:dyDescent="0.25">
      <c r="A237" s="158"/>
      <c r="B237" s="158" t="s">
        <v>754</v>
      </c>
      <c r="C237" s="158" t="s">
        <v>682</v>
      </c>
      <c r="D237" s="158" t="s">
        <v>683</v>
      </c>
      <c r="E237" s="157"/>
      <c r="F237" s="158" t="s">
        <v>504</v>
      </c>
      <c r="G237" s="158" t="s">
        <v>684</v>
      </c>
    </row>
    <row r="238" spans="1:7" x14ac:dyDescent="0.25">
      <c r="A238" s="153" t="s">
        <v>755</v>
      </c>
      <c r="B238" s="153" t="s">
        <v>720</v>
      </c>
      <c r="C238" s="218">
        <v>0.48833702981525201</v>
      </c>
      <c r="F238" s="238"/>
      <c r="G238" s="238"/>
    </row>
    <row r="239" spans="1:7" x14ac:dyDescent="0.25">
      <c r="C239" s="221"/>
      <c r="F239" s="238"/>
      <c r="G239" s="238"/>
    </row>
    <row r="240" spans="1:7" x14ac:dyDescent="0.25">
      <c r="B240" s="176" t="s">
        <v>721</v>
      </c>
      <c r="C240" s="221"/>
      <c r="F240" s="238"/>
      <c r="G240" s="238"/>
    </row>
    <row r="241" spans="1:7" x14ac:dyDescent="0.25">
      <c r="A241" s="153" t="s">
        <v>756</v>
      </c>
      <c r="B241" s="153" t="s">
        <v>723</v>
      </c>
      <c r="C241" s="244">
        <v>868.73076960000105</v>
      </c>
      <c r="D241" s="243">
        <v>19463</v>
      </c>
      <c r="E241" s="221"/>
      <c r="F241" s="246">
        <f>IF($C$249=0,"",IF(C241="[Mark as ND1 if not relevant]","",C241/$C$249))</f>
        <v>0.38170520364275223</v>
      </c>
      <c r="G241" s="246">
        <f>IF($D$249=0,"",IF(D241="[Mark as ND1 if not relevant]","",D241/$D$249))</f>
        <v>0.60802874101843174</v>
      </c>
    </row>
    <row r="242" spans="1:7" x14ac:dyDescent="0.25">
      <c r="A242" s="153" t="s">
        <v>757</v>
      </c>
      <c r="B242" s="153" t="s">
        <v>725</v>
      </c>
      <c r="C242" s="244">
        <v>339.12319925999998</v>
      </c>
      <c r="D242" s="243">
        <v>3865</v>
      </c>
      <c r="E242" s="221"/>
      <c r="F242" s="246">
        <f>IF($C$249=0,"",IF(C242="[Mark as ND1 if not relevant]","",C242/$C$249))</f>
        <v>0.14900484058268332</v>
      </c>
      <c r="G242" s="246">
        <f>IF($D$249=0,"",IF(D242="[Mark as ND1 if not relevant]","",D242/$D$249))</f>
        <v>0.12074351765073414</v>
      </c>
    </row>
    <row r="243" spans="1:7" x14ac:dyDescent="0.25">
      <c r="A243" s="153" t="s">
        <v>758</v>
      </c>
      <c r="B243" s="153" t="s">
        <v>727</v>
      </c>
      <c r="C243" s="244">
        <v>309.33598904000002</v>
      </c>
      <c r="D243" s="243">
        <v>3053</v>
      </c>
      <c r="E243" s="221"/>
      <c r="F243" s="246">
        <f>IF($C$249=0,"",IF(C243="[Mark as ND1 if not relevant]","",C243/$C$249))</f>
        <v>0.13591685804442263</v>
      </c>
      <c r="G243" s="246">
        <f>IF($D$249=0,"",IF(D243="[Mark as ND1 if not relevant]","",D243/$D$249))</f>
        <v>9.5376444860980944E-2</v>
      </c>
    </row>
    <row r="244" spans="1:7" x14ac:dyDescent="0.25">
      <c r="A244" s="153" t="s">
        <v>759</v>
      </c>
      <c r="B244" s="153" t="s">
        <v>729</v>
      </c>
      <c r="C244" s="244">
        <v>284.41195649999997</v>
      </c>
      <c r="D244" s="243">
        <v>2428</v>
      </c>
      <c r="E244" s="221"/>
      <c r="F244" s="246">
        <f>IF($C$249=0,"",IF(C244="[Mark as ND1 if not relevant]","",C244/$C$249))</f>
        <v>0.1249656712680411</v>
      </c>
      <c r="G244" s="246">
        <f>IF($D$249=0,"",IF(D244="[Mark as ND1 if not relevant]","",D244/$D$249))</f>
        <v>7.5851296469853169E-2</v>
      </c>
    </row>
    <row r="245" spans="1:7" x14ac:dyDescent="0.25">
      <c r="A245" s="153" t="s">
        <v>760</v>
      </c>
      <c r="B245" s="153" t="s">
        <v>731</v>
      </c>
      <c r="C245" s="244">
        <v>231.93023656</v>
      </c>
      <c r="D245" s="243">
        <v>1659</v>
      </c>
      <c r="E245" s="221"/>
      <c r="F245" s="246">
        <f>IF($C$249=0,"",IF(C245="[Mark as ND1 if not relevant]","",C245/$C$249))</f>
        <v>0.10190611553658775</v>
      </c>
      <c r="G245" s="246">
        <f>IF($D$249=0,"",IF(D245="[Mark as ND1 if not relevant]","",D245/$D$249))</f>
        <v>5.1827553889409558E-2</v>
      </c>
    </row>
    <row r="246" spans="1:7" x14ac:dyDescent="0.25">
      <c r="A246" s="153" t="s">
        <v>761</v>
      </c>
      <c r="B246" s="153" t="s">
        <v>733</v>
      </c>
      <c r="C246" s="244">
        <v>165.60019681</v>
      </c>
      <c r="D246" s="243">
        <v>1016</v>
      </c>
      <c r="E246" s="221"/>
      <c r="F246" s="246">
        <f>IF($C$249=0,"",IF(C246="[Mark as ND1 if not relevant]","",C246/$C$249))</f>
        <v>7.2761848732197626E-2</v>
      </c>
      <c r="G246" s="246">
        <f>IF($D$249=0,"",IF(D246="[Mark as ND1 if not relevant]","",D246/$D$249))</f>
        <v>3.1740081224617307E-2</v>
      </c>
    </row>
    <row r="247" spans="1:7" x14ac:dyDescent="0.25">
      <c r="A247" s="153" t="s">
        <v>762</v>
      </c>
      <c r="B247" s="153" t="s">
        <v>735</v>
      </c>
      <c r="C247" s="244">
        <v>66.303322710000003</v>
      </c>
      <c r="D247" s="243">
        <v>386</v>
      </c>
      <c r="E247" s="221"/>
      <c r="F247" s="246">
        <f>IF($C$249=0,"",IF(C247="[Mark as ND1 if not relevant]","",C247/$C$249))</f>
        <v>2.9132527801294123E-2</v>
      </c>
      <c r="G247" s="246">
        <f>IF($D$249=0,"",IF(D247="[Mark as ND1 if not relevant]","",D247/$D$249))</f>
        <v>1.2058731646360512E-2</v>
      </c>
    </row>
    <row r="248" spans="1:7" x14ac:dyDescent="0.25">
      <c r="A248" s="153" t="s">
        <v>763</v>
      </c>
      <c r="B248" s="153" t="s">
        <v>737</v>
      </c>
      <c r="C248" s="244">
        <v>10.48501729</v>
      </c>
      <c r="D248" s="243">
        <v>140</v>
      </c>
      <c r="E248" s="221"/>
      <c r="F248" s="246">
        <f>IF($C$249=0,"",IF(C248="[Mark as ND1 if not relevant]","",C248/$C$249))</f>
        <v>4.6069343920211291E-3</v>
      </c>
      <c r="G248" s="246">
        <f>IF($D$249=0,"",IF(D248="[Mark as ND1 if not relevant]","",D248/$D$249))</f>
        <v>4.3736332396126214E-3</v>
      </c>
    </row>
    <row r="249" spans="1:7" x14ac:dyDescent="0.25">
      <c r="A249" s="153" t="s">
        <v>764</v>
      </c>
      <c r="B249" s="190" t="s">
        <v>72</v>
      </c>
      <c r="C249" s="182">
        <f>SUM(C241:C248)</f>
        <v>2275.9206877700012</v>
      </c>
      <c r="D249" s="245">
        <f>SUM(D241:D248)</f>
        <v>32010</v>
      </c>
      <c r="F249" s="240">
        <f>SUM(F241:F248)</f>
        <v>1</v>
      </c>
      <c r="G249" s="240">
        <f>SUM(G241:G248)</f>
        <v>0.99999999999999989</v>
      </c>
    </row>
    <row r="250" spans="1:7" outlineLevel="1" x14ac:dyDescent="0.25">
      <c r="A250" s="153" t="s">
        <v>765</v>
      </c>
      <c r="B250" s="154" t="s">
        <v>740</v>
      </c>
      <c r="C250" s="244">
        <v>4.7091935999999999</v>
      </c>
      <c r="D250" s="243">
        <v>34</v>
      </c>
      <c r="F250" s="180">
        <f>IF($C$249=0,"",IF(C250="[for completion]","",C250/$C$249))</f>
        <v>2.0691378330121753E-3</v>
      </c>
      <c r="G250" s="180">
        <f>IF($D$249=0,"",IF(D250="[for completion]","",D250/$D$249))</f>
        <v>1.0621680724773508E-3</v>
      </c>
    </row>
    <row r="251" spans="1:7" outlineLevel="1" x14ac:dyDescent="0.25">
      <c r="A251" s="153" t="s">
        <v>766</v>
      </c>
      <c r="B251" s="154" t="s">
        <v>742</v>
      </c>
      <c r="C251" s="244">
        <v>1.5338200099999999</v>
      </c>
      <c r="D251" s="243">
        <v>14</v>
      </c>
      <c r="F251" s="180">
        <f>IF($C$249=0,"",IF(C251="[for completion]","",C251/$C$249))</f>
        <v>6.7393385817098559E-4</v>
      </c>
      <c r="G251" s="180">
        <f>IF($D$249=0,"",IF(D251="[for completion]","",D251/$D$249))</f>
        <v>4.3736332396126208E-4</v>
      </c>
    </row>
    <row r="252" spans="1:7" outlineLevel="1" x14ac:dyDescent="0.25">
      <c r="A252" s="153" t="s">
        <v>767</v>
      </c>
      <c r="B252" s="154" t="s">
        <v>744</v>
      </c>
      <c r="C252" s="244">
        <v>0.83576187000000002</v>
      </c>
      <c r="D252" s="243">
        <v>8</v>
      </c>
      <c r="F252" s="180">
        <f>IF($C$249=0,"",IF(C252="[for completion]","",C252/$C$249))</f>
        <v>3.6721924208127767E-4</v>
      </c>
      <c r="G252" s="180">
        <f>IF($D$249=0,"",IF(D252="[for completion]","",D252/$D$249))</f>
        <v>2.4992189940643551E-4</v>
      </c>
    </row>
    <row r="253" spans="1:7" outlineLevel="1" x14ac:dyDescent="0.25">
      <c r="A253" s="153" t="s">
        <v>768</v>
      </c>
      <c r="B253" s="154" t="s">
        <v>746</v>
      </c>
      <c r="C253" s="244">
        <v>1.1940007699999999</v>
      </c>
      <c r="D253" s="243">
        <v>19</v>
      </c>
      <c r="F253" s="180">
        <f>IF($C$249=0,"",IF(C253="[for completion]","",C253/$C$249))</f>
        <v>5.246231893827148E-4</v>
      </c>
      <c r="G253" s="180">
        <f>IF($D$249=0,"",IF(D253="[for completion]","",D253/$D$249))</f>
        <v>5.9356451109028434E-4</v>
      </c>
    </row>
    <row r="254" spans="1:7" outlineLevel="1" x14ac:dyDescent="0.25">
      <c r="A254" s="153" t="s">
        <v>769</v>
      </c>
      <c r="B254" s="154" t="s">
        <v>748</v>
      </c>
      <c r="C254" s="244">
        <v>0.70410059999999997</v>
      </c>
      <c r="D254" s="243">
        <v>6</v>
      </c>
      <c r="F254" s="180">
        <f>IF($C$249=0,"",IF(C254="[for completion]","",C254/$C$249))</f>
        <v>3.0936956800981218E-4</v>
      </c>
      <c r="G254" s="180">
        <f>IF($D$249=0,"",IF(D254="[for completion]","",D254/$D$249))</f>
        <v>1.8744142455482662E-4</v>
      </c>
    </row>
    <row r="255" spans="1:7" outlineLevel="1" x14ac:dyDescent="0.25">
      <c r="A255" s="153" t="s">
        <v>770</v>
      </c>
      <c r="B255" s="154" t="s">
        <v>750</v>
      </c>
      <c r="C255" s="244">
        <v>1.50814044</v>
      </c>
      <c r="D255" s="243">
        <v>59</v>
      </c>
      <c r="F255" s="180">
        <f>IF($C$249=0,"",IF(C255="[for completion]","",C255/$C$249))</f>
        <v>6.6265070136416323E-4</v>
      </c>
      <c r="G255" s="180">
        <f>IF($D$249=0,"",IF(D255="[for completion]","",D255/$D$249))</f>
        <v>1.8431740081224616E-3</v>
      </c>
    </row>
    <row r="256" spans="1:7" outlineLevel="1" x14ac:dyDescent="0.25">
      <c r="A256" s="153" t="s">
        <v>771</v>
      </c>
      <c r="B256" s="154"/>
      <c r="F256" s="185"/>
      <c r="G256" s="185"/>
    </row>
    <row r="257" spans="1:14" outlineLevel="1" x14ac:dyDescent="0.25">
      <c r="A257" s="153" t="s">
        <v>772</v>
      </c>
      <c r="B257" s="154"/>
      <c r="F257" s="185"/>
      <c r="G257" s="185"/>
    </row>
    <row r="258" spans="1:14" outlineLevel="1" x14ac:dyDescent="0.25">
      <c r="A258" s="153" t="s">
        <v>773</v>
      </c>
      <c r="B258" s="154"/>
      <c r="F258" s="185"/>
      <c r="G258" s="185"/>
    </row>
    <row r="259" spans="1:14" ht="15" customHeight="1" x14ac:dyDescent="0.25">
      <c r="A259" s="158"/>
      <c r="B259" s="202" t="s">
        <v>774</v>
      </c>
      <c r="C259" s="158" t="s">
        <v>504</v>
      </c>
      <c r="D259" s="158"/>
      <c r="E259" s="157"/>
      <c r="F259" s="158"/>
      <c r="G259" s="158"/>
    </row>
    <row r="260" spans="1:14" x14ac:dyDescent="0.25">
      <c r="A260" s="153" t="s">
        <v>775</v>
      </c>
      <c r="B260" s="153" t="s">
        <v>1657</v>
      </c>
      <c r="C260" s="218">
        <v>0.83235931974573696</v>
      </c>
      <c r="E260" s="241"/>
      <c r="F260" s="241"/>
      <c r="G260" s="241"/>
    </row>
    <row r="261" spans="1:14" x14ac:dyDescent="0.25">
      <c r="A261" s="153" t="s">
        <v>777</v>
      </c>
      <c r="B261" s="153" t="s">
        <v>778</v>
      </c>
      <c r="C261" s="218"/>
      <c r="E261" s="241"/>
      <c r="F261" s="241"/>
    </row>
    <row r="262" spans="1:14" x14ac:dyDescent="0.25">
      <c r="A262" s="153" t="s">
        <v>779</v>
      </c>
      <c r="B262" s="153" t="s">
        <v>780</v>
      </c>
      <c r="C262" s="218"/>
      <c r="E262" s="241"/>
      <c r="F262" s="241"/>
    </row>
    <row r="263" spans="1:14" x14ac:dyDescent="0.25">
      <c r="A263" s="153" t="s">
        <v>781</v>
      </c>
      <c r="B263" s="153" t="s">
        <v>782</v>
      </c>
      <c r="C263" s="218"/>
      <c r="E263" s="241"/>
      <c r="F263" s="241"/>
    </row>
    <row r="264" spans="1:14" x14ac:dyDescent="0.25">
      <c r="A264" s="153" t="s">
        <v>783</v>
      </c>
      <c r="B264" s="176" t="s">
        <v>784</v>
      </c>
      <c r="C264" s="218"/>
      <c r="D264" s="197"/>
      <c r="E264" s="197"/>
      <c r="F264" s="211"/>
      <c r="G264" s="211"/>
      <c r="H264" s="152"/>
      <c r="I264" s="153"/>
      <c r="J264" s="153"/>
      <c r="K264" s="153"/>
      <c r="L264" s="152"/>
      <c r="M264" s="152"/>
      <c r="N264" s="152"/>
    </row>
    <row r="265" spans="1:14" x14ac:dyDescent="0.25">
      <c r="A265" s="153" t="s">
        <v>785</v>
      </c>
      <c r="B265" s="153" t="s">
        <v>70</v>
      </c>
      <c r="C265" s="218">
        <v>0.16764068025426301</v>
      </c>
      <c r="E265" s="241"/>
      <c r="F265" s="241"/>
    </row>
    <row r="266" spans="1:14" hidden="1" outlineLevel="1" x14ac:dyDescent="0.25">
      <c r="A266" s="153" t="s">
        <v>787</v>
      </c>
      <c r="B266" s="154" t="s">
        <v>789</v>
      </c>
      <c r="C266" s="242"/>
      <c r="E266" s="241"/>
      <c r="F266" s="241"/>
    </row>
    <row r="267" spans="1:14" hidden="1" outlineLevel="1" x14ac:dyDescent="0.25">
      <c r="A267" s="153" t="s">
        <v>788</v>
      </c>
      <c r="B267" s="154" t="s">
        <v>791</v>
      </c>
      <c r="C267" s="240"/>
      <c r="E267" s="241"/>
      <c r="F267" s="241"/>
    </row>
    <row r="268" spans="1:14" hidden="1" outlineLevel="1" x14ac:dyDescent="0.25">
      <c r="A268" s="153" t="s">
        <v>790</v>
      </c>
      <c r="B268" s="154" t="s">
        <v>793</v>
      </c>
      <c r="C268" s="240"/>
      <c r="E268" s="241"/>
      <c r="F268" s="241"/>
    </row>
    <row r="269" spans="1:14" hidden="1" outlineLevel="1" x14ac:dyDescent="0.25">
      <c r="A269" s="153" t="s">
        <v>792</v>
      </c>
      <c r="B269" s="154" t="s">
        <v>795</v>
      </c>
      <c r="C269" s="240"/>
      <c r="E269" s="241"/>
      <c r="F269" s="241"/>
    </row>
    <row r="270" spans="1:14" hidden="1" outlineLevel="1" x14ac:dyDescent="0.25">
      <c r="A270" s="153" t="s">
        <v>794</v>
      </c>
      <c r="B270" s="154" t="s">
        <v>179</v>
      </c>
      <c r="C270" s="240"/>
      <c r="E270" s="241"/>
      <c r="F270" s="241"/>
    </row>
    <row r="271" spans="1:14" hidden="1" outlineLevel="1" x14ac:dyDescent="0.25">
      <c r="A271" s="153" t="s">
        <v>796</v>
      </c>
      <c r="B271" s="154" t="s">
        <v>179</v>
      </c>
      <c r="C271" s="240"/>
      <c r="E271" s="241"/>
      <c r="F271" s="241"/>
    </row>
    <row r="272" spans="1:14" hidden="1" outlineLevel="1" x14ac:dyDescent="0.25">
      <c r="A272" s="153" t="s">
        <v>797</v>
      </c>
      <c r="B272" s="154" t="s">
        <v>179</v>
      </c>
      <c r="C272" s="240"/>
      <c r="E272" s="241"/>
      <c r="F272" s="241"/>
    </row>
    <row r="273" spans="1:7" hidden="1" outlineLevel="1" x14ac:dyDescent="0.25">
      <c r="A273" s="153" t="s">
        <v>798</v>
      </c>
      <c r="B273" s="154" t="s">
        <v>179</v>
      </c>
      <c r="C273" s="240"/>
      <c r="E273" s="241"/>
      <c r="F273" s="241"/>
    </row>
    <row r="274" spans="1:7" hidden="1" outlineLevel="1" x14ac:dyDescent="0.25">
      <c r="A274" s="153" t="s">
        <v>799</v>
      </c>
      <c r="B274" s="154" t="s">
        <v>179</v>
      </c>
      <c r="C274" s="240"/>
      <c r="E274" s="241"/>
      <c r="F274" s="241"/>
    </row>
    <row r="275" spans="1:7" hidden="1" outlineLevel="1" x14ac:dyDescent="0.25">
      <c r="A275" s="153" t="s">
        <v>800</v>
      </c>
      <c r="B275" s="154" t="s">
        <v>179</v>
      </c>
      <c r="C275" s="240"/>
      <c r="E275" s="241"/>
      <c r="F275" s="241"/>
    </row>
    <row r="276" spans="1:7" ht="15" customHeight="1" collapsed="1" x14ac:dyDescent="0.25">
      <c r="A276" s="158"/>
      <c r="B276" s="202" t="s">
        <v>801</v>
      </c>
      <c r="C276" s="158" t="s">
        <v>504</v>
      </c>
      <c r="D276" s="158"/>
      <c r="E276" s="157"/>
      <c r="F276" s="158"/>
      <c r="G276" s="156"/>
    </row>
    <row r="277" spans="1:7" x14ac:dyDescent="0.25">
      <c r="A277" s="153" t="s">
        <v>802</v>
      </c>
      <c r="B277" s="153" t="s">
        <v>803</v>
      </c>
      <c r="C277" s="218">
        <v>1</v>
      </c>
      <c r="E277" s="152"/>
      <c r="F277" s="152"/>
    </row>
    <row r="278" spans="1:7" x14ac:dyDescent="0.25">
      <c r="A278" s="153" t="s">
        <v>804</v>
      </c>
      <c r="B278" s="153" t="s">
        <v>805</v>
      </c>
      <c r="C278" s="240"/>
      <c r="E278" s="152"/>
      <c r="F278" s="152"/>
    </row>
    <row r="279" spans="1:7" x14ac:dyDescent="0.25">
      <c r="A279" s="153" t="s">
        <v>806</v>
      </c>
      <c r="B279" s="153" t="s">
        <v>70</v>
      </c>
      <c r="C279" s="240"/>
      <c r="E279" s="152"/>
      <c r="F279" s="152"/>
    </row>
    <row r="280" spans="1:7" hidden="1" outlineLevel="1" x14ac:dyDescent="0.25">
      <c r="A280" s="153" t="s">
        <v>807</v>
      </c>
      <c r="C280" s="240"/>
      <c r="E280" s="152"/>
      <c r="F280" s="152"/>
    </row>
    <row r="281" spans="1:7" hidden="1" outlineLevel="1" x14ac:dyDescent="0.25">
      <c r="A281" s="153" t="s">
        <v>808</v>
      </c>
      <c r="C281" s="240"/>
      <c r="E281" s="152"/>
      <c r="F281" s="152"/>
    </row>
    <row r="282" spans="1:7" hidden="1" outlineLevel="1" x14ac:dyDescent="0.25">
      <c r="A282" s="153" t="s">
        <v>809</v>
      </c>
      <c r="C282" s="240"/>
      <c r="E282" s="152"/>
      <c r="F282" s="152"/>
    </row>
    <row r="283" spans="1:7" hidden="1" outlineLevel="1" x14ac:dyDescent="0.25">
      <c r="A283" s="153" t="s">
        <v>810</v>
      </c>
      <c r="C283" s="240"/>
      <c r="E283" s="152"/>
      <c r="F283" s="152"/>
    </row>
    <row r="284" spans="1:7" hidden="1" outlineLevel="1" x14ac:dyDescent="0.25">
      <c r="A284" s="153" t="s">
        <v>811</v>
      </c>
      <c r="C284" s="240"/>
      <c r="E284" s="152"/>
      <c r="F284" s="152"/>
    </row>
    <row r="285" spans="1:7" hidden="1" outlineLevel="1" x14ac:dyDescent="0.25">
      <c r="A285" s="153" t="s">
        <v>812</v>
      </c>
      <c r="C285" s="240"/>
      <c r="E285" s="152"/>
      <c r="F285" s="152"/>
    </row>
    <row r="286" spans="1:7" s="174" customFormat="1" collapsed="1" x14ac:dyDescent="0.3">
      <c r="A286" s="159"/>
      <c r="B286" s="159" t="s">
        <v>1656</v>
      </c>
      <c r="C286" s="159" t="s">
        <v>59</v>
      </c>
      <c r="D286" s="159" t="s">
        <v>1562</v>
      </c>
      <c r="E286" s="159"/>
      <c r="F286" s="159" t="s">
        <v>504</v>
      </c>
      <c r="G286" s="159" t="s">
        <v>1561</v>
      </c>
    </row>
    <row r="287" spans="1:7" s="174" customFormat="1" x14ac:dyDescent="0.3">
      <c r="A287" s="153" t="s">
        <v>1655</v>
      </c>
      <c r="B287" s="176"/>
      <c r="C287" s="182"/>
      <c r="D287" s="153"/>
      <c r="E287" s="196"/>
      <c r="F287" s="180" t="str">
        <f>IF($C$305=0,"",IF(C287="[For completion]","",C287/$C$305))</f>
        <v/>
      </c>
      <c r="G287" s="180" t="str">
        <f>IF($D$305=0,"",IF(D287="[For completion]","",D287/$D$305))</f>
        <v/>
      </c>
    </row>
    <row r="288" spans="1:7" s="174" customFormat="1" x14ac:dyDescent="0.3">
      <c r="A288" s="153" t="s">
        <v>1654</v>
      </c>
      <c r="B288" s="176"/>
      <c r="C288" s="182"/>
      <c r="D288" s="153"/>
      <c r="E288" s="196"/>
      <c r="F288" s="180" t="str">
        <f>IF($C$305=0,"",IF(C288="[For completion]","",C288/$C$305))</f>
        <v/>
      </c>
      <c r="G288" s="180" t="str">
        <f>IF($D$305=0,"",IF(D288="[For completion]","",D288/$D$305))</f>
        <v/>
      </c>
    </row>
    <row r="289" spans="1:7" s="174" customFormat="1" x14ac:dyDescent="0.3">
      <c r="A289" s="153" t="s">
        <v>1653</v>
      </c>
      <c r="B289" s="176"/>
      <c r="C289" s="182"/>
      <c r="D289" s="153"/>
      <c r="E289" s="196"/>
      <c r="F289" s="180" t="str">
        <f>IF($C$305=0,"",IF(C289="[For completion]","",C289/$C$305))</f>
        <v/>
      </c>
      <c r="G289" s="180" t="str">
        <f>IF($D$305=0,"",IF(D289="[For completion]","",D289/$D$305))</f>
        <v/>
      </c>
    </row>
    <row r="290" spans="1:7" s="174" customFormat="1" x14ac:dyDescent="0.3">
      <c r="A290" s="153" t="s">
        <v>1652</v>
      </c>
      <c r="B290" s="176"/>
      <c r="C290" s="182"/>
      <c r="D290" s="153"/>
      <c r="E290" s="196"/>
      <c r="F290" s="180" t="str">
        <f>IF($C$305=0,"",IF(C290="[For completion]","",C290/$C$305))</f>
        <v/>
      </c>
      <c r="G290" s="180" t="str">
        <f>IF($D$305=0,"",IF(D290="[For completion]","",D290/$D$305))</f>
        <v/>
      </c>
    </row>
    <row r="291" spans="1:7" s="174" customFormat="1" x14ac:dyDescent="0.3">
      <c r="A291" s="153" t="s">
        <v>1651</v>
      </c>
      <c r="B291" s="176"/>
      <c r="C291" s="182"/>
      <c r="D291" s="153"/>
      <c r="E291" s="196"/>
      <c r="F291" s="180" t="str">
        <f>IF($C$305=0,"",IF(C291="[For completion]","",C291/$C$305))</f>
        <v/>
      </c>
      <c r="G291" s="180" t="str">
        <f>IF($D$305=0,"",IF(D291="[For completion]","",D291/$D$305))</f>
        <v/>
      </c>
    </row>
    <row r="292" spans="1:7" s="174" customFormat="1" x14ac:dyDescent="0.3">
      <c r="A292" s="153" t="s">
        <v>1650</v>
      </c>
      <c r="B292" s="176"/>
      <c r="C292" s="182"/>
      <c r="D292" s="153"/>
      <c r="E292" s="196"/>
      <c r="F292" s="180" t="str">
        <f>IF($C$305=0,"",IF(C292="[For completion]","",C292/$C$305))</f>
        <v/>
      </c>
      <c r="G292" s="180" t="str">
        <f>IF($D$305=0,"",IF(D292="[For completion]","",D292/$D$305))</f>
        <v/>
      </c>
    </row>
    <row r="293" spans="1:7" s="174" customFormat="1" x14ac:dyDescent="0.3">
      <c r="A293" s="153" t="s">
        <v>1649</v>
      </c>
      <c r="B293" s="176"/>
      <c r="C293" s="182"/>
      <c r="D293" s="153"/>
      <c r="E293" s="196"/>
      <c r="F293" s="180" t="str">
        <f>IF($C$305=0,"",IF(C293="[For completion]","",C293/$C$305))</f>
        <v/>
      </c>
      <c r="G293" s="180" t="str">
        <f>IF($D$305=0,"",IF(D293="[For completion]","",D293/$D$305))</f>
        <v/>
      </c>
    </row>
    <row r="294" spans="1:7" s="174" customFormat="1" x14ac:dyDescent="0.3">
      <c r="A294" s="153" t="s">
        <v>1648</v>
      </c>
      <c r="B294" s="176"/>
      <c r="C294" s="182"/>
      <c r="D294" s="153"/>
      <c r="E294" s="196"/>
      <c r="F294" s="180" t="str">
        <f>IF($C$305=0,"",IF(C294="[For completion]","",C294/$C$305))</f>
        <v/>
      </c>
      <c r="G294" s="180" t="str">
        <f>IF($D$305=0,"",IF(D294="[For completion]","",D294/$D$305))</f>
        <v/>
      </c>
    </row>
    <row r="295" spans="1:7" s="174" customFormat="1" x14ac:dyDescent="0.3">
      <c r="A295" s="153" t="s">
        <v>1647</v>
      </c>
      <c r="B295" s="176"/>
      <c r="C295" s="182"/>
      <c r="D295" s="153"/>
      <c r="E295" s="196"/>
      <c r="F295" s="180" t="str">
        <f>IF($C$305=0,"",IF(C295="[For completion]","",C295/$C$305))</f>
        <v/>
      </c>
      <c r="G295" s="180" t="str">
        <f>IF($D$305=0,"",IF(D295="[For completion]","",D295/$D$305))</f>
        <v/>
      </c>
    </row>
    <row r="296" spans="1:7" s="174" customFormat="1" x14ac:dyDescent="0.3">
      <c r="A296" s="153" t="s">
        <v>1646</v>
      </c>
      <c r="B296" s="176"/>
      <c r="C296" s="182"/>
      <c r="D296" s="153"/>
      <c r="E296" s="196"/>
      <c r="F296" s="180" t="str">
        <f>IF($C$305=0,"",IF(C296="[For completion]","",C296/$C$305))</f>
        <v/>
      </c>
      <c r="G296" s="180" t="str">
        <f>IF($D$305=0,"",IF(D296="[For completion]","",D296/$D$305))</f>
        <v/>
      </c>
    </row>
    <row r="297" spans="1:7" s="174" customFormat="1" x14ac:dyDescent="0.3">
      <c r="A297" s="153" t="s">
        <v>1645</v>
      </c>
      <c r="B297" s="176"/>
      <c r="C297" s="182"/>
      <c r="D297" s="153"/>
      <c r="E297" s="196"/>
      <c r="F297" s="180" t="str">
        <f>IF($C$305=0,"",IF(C297="[For completion]","",C297/$C$305))</f>
        <v/>
      </c>
      <c r="G297" s="180" t="str">
        <f>IF($D$305=0,"",IF(D297="[For completion]","",D297/$D$305))</f>
        <v/>
      </c>
    </row>
    <row r="298" spans="1:7" s="174" customFormat="1" x14ac:dyDescent="0.3">
      <c r="A298" s="153" t="s">
        <v>1644</v>
      </c>
      <c r="B298" s="176"/>
      <c r="C298" s="182"/>
      <c r="D298" s="153"/>
      <c r="E298" s="196"/>
      <c r="F298" s="180" t="str">
        <f>IF($C$305=0,"",IF(C298="[For completion]","",C298/$C$305))</f>
        <v/>
      </c>
      <c r="G298" s="180" t="str">
        <f>IF($D$305=0,"",IF(D298="[For completion]","",D298/$D$305))</f>
        <v/>
      </c>
    </row>
    <row r="299" spans="1:7" s="174" customFormat="1" x14ac:dyDescent="0.3">
      <c r="A299" s="153" t="s">
        <v>1643</v>
      </c>
      <c r="B299" s="176"/>
      <c r="C299" s="182"/>
      <c r="D299" s="153"/>
      <c r="E299" s="196"/>
      <c r="F299" s="180" t="str">
        <f>IF($C$305=0,"",IF(C299="[For completion]","",C299/$C$305))</f>
        <v/>
      </c>
      <c r="G299" s="180" t="str">
        <f>IF($D$305=0,"",IF(D299="[For completion]","",D299/$D$305))</f>
        <v/>
      </c>
    </row>
    <row r="300" spans="1:7" s="174" customFormat="1" x14ac:dyDescent="0.3">
      <c r="A300" s="153" t="s">
        <v>1642</v>
      </c>
      <c r="B300" s="176"/>
      <c r="C300" s="182"/>
      <c r="D300" s="153"/>
      <c r="E300" s="196"/>
      <c r="F300" s="180" t="str">
        <f>IF($C$305=0,"",IF(C300="[For completion]","",C300/$C$305))</f>
        <v/>
      </c>
      <c r="G300" s="180" t="str">
        <f>IF($D$305=0,"",IF(D300="[For completion]","",D300/$D$305))</f>
        <v/>
      </c>
    </row>
    <row r="301" spans="1:7" s="174" customFormat="1" x14ac:dyDescent="0.3">
      <c r="A301" s="153" t="s">
        <v>1641</v>
      </c>
      <c r="B301" s="176"/>
      <c r="C301" s="182"/>
      <c r="D301" s="153"/>
      <c r="E301" s="196"/>
      <c r="F301" s="180" t="str">
        <f>IF($C$305=0,"",IF(C301="[For completion]","",C301/$C$305))</f>
        <v/>
      </c>
      <c r="G301" s="180" t="str">
        <f>IF($D$305=0,"",IF(D301="[For completion]","",D301/$D$305))</f>
        <v/>
      </c>
    </row>
    <row r="302" spans="1:7" s="174" customFormat="1" x14ac:dyDescent="0.3">
      <c r="A302" s="153" t="s">
        <v>1640</v>
      </c>
      <c r="B302" s="176"/>
      <c r="C302" s="182"/>
      <c r="D302" s="153"/>
      <c r="E302" s="196"/>
      <c r="F302" s="180" t="str">
        <f>IF($C$305=0,"",IF(C302="[For completion]","",C302/$C$305))</f>
        <v/>
      </c>
      <c r="G302" s="180" t="str">
        <f>IF($D$305=0,"",IF(D302="[For completion]","",D302/$D$305))</f>
        <v/>
      </c>
    </row>
    <row r="303" spans="1:7" s="174" customFormat="1" x14ac:dyDescent="0.3">
      <c r="A303" s="153" t="s">
        <v>1639</v>
      </c>
      <c r="B303" s="176"/>
      <c r="C303" s="182"/>
      <c r="D303" s="153"/>
      <c r="E303" s="196"/>
      <c r="F303" s="180" t="str">
        <f>IF($C$305=0,"",IF(C303="[For completion]","",C303/$C$305))</f>
        <v/>
      </c>
      <c r="G303" s="180" t="str">
        <f>IF($D$305=0,"",IF(D303="[For completion]","",D303/$D$305))</f>
        <v/>
      </c>
    </row>
    <row r="304" spans="1:7" s="174" customFormat="1" x14ac:dyDescent="0.3">
      <c r="A304" s="153" t="s">
        <v>1638</v>
      </c>
      <c r="B304" s="176" t="s">
        <v>1554</v>
      </c>
      <c r="C304" s="182"/>
      <c r="D304" s="153"/>
      <c r="E304" s="196"/>
      <c r="F304" s="180" t="str">
        <f>IF($C$305=0,"",IF(C304="[For completion]","",C304/$C$305))</f>
        <v/>
      </c>
      <c r="G304" s="180" t="str">
        <f>IF($D$305=0,"",IF(D304="[For completion]","",D304/$D$305))</f>
        <v/>
      </c>
    </row>
    <row r="305" spans="1:7" s="174" customFormat="1" x14ac:dyDescent="0.3">
      <c r="A305" s="153" t="s">
        <v>1637</v>
      </c>
      <c r="B305" s="176" t="s">
        <v>72</v>
      </c>
      <c r="C305" s="182">
        <f>SUM(C287:C304)</f>
        <v>0</v>
      </c>
      <c r="D305" s="153">
        <f>SUM(D287:D304)</f>
        <v>0</v>
      </c>
      <c r="E305" s="196"/>
      <c r="F305" s="238">
        <f>SUM(F287:F304)</f>
        <v>0</v>
      </c>
      <c r="G305" s="238">
        <f>SUM(G287:G304)</f>
        <v>0</v>
      </c>
    </row>
    <row r="306" spans="1:7" s="174" customFormat="1" x14ac:dyDescent="0.3">
      <c r="A306" s="153" t="s">
        <v>1636</v>
      </c>
      <c r="B306" s="176"/>
      <c r="C306" s="153"/>
      <c r="D306" s="153"/>
      <c r="E306" s="196"/>
      <c r="F306" s="196"/>
      <c r="G306" s="196"/>
    </row>
    <row r="307" spans="1:7" s="174" customFormat="1" x14ac:dyDescent="0.3">
      <c r="A307" s="153" t="s">
        <v>1635</v>
      </c>
      <c r="B307" s="176"/>
      <c r="C307" s="153"/>
      <c r="D307" s="153"/>
      <c r="E307" s="196"/>
      <c r="F307" s="196"/>
      <c r="G307" s="196"/>
    </row>
    <row r="308" spans="1:7" s="174" customFormat="1" x14ac:dyDescent="0.3">
      <c r="A308" s="153" t="s">
        <v>1634</v>
      </c>
      <c r="B308" s="176"/>
      <c r="C308" s="153"/>
      <c r="D308" s="153"/>
      <c r="E308" s="196"/>
      <c r="F308" s="196"/>
      <c r="G308" s="196"/>
    </row>
    <row r="309" spans="1:7" s="174" customFormat="1" x14ac:dyDescent="0.3">
      <c r="A309" s="159"/>
      <c r="B309" s="159" t="s">
        <v>1633</v>
      </c>
      <c r="C309" s="159" t="s">
        <v>59</v>
      </c>
      <c r="D309" s="159" t="s">
        <v>1562</v>
      </c>
      <c r="E309" s="159"/>
      <c r="F309" s="159" t="s">
        <v>504</v>
      </c>
      <c r="G309" s="159" t="s">
        <v>1561</v>
      </c>
    </row>
    <row r="310" spans="1:7" s="174" customFormat="1" x14ac:dyDescent="0.3">
      <c r="A310" s="153" t="s">
        <v>1632</v>
      </c>
      <c r="B310" s="176"/>
      <c r="C310" s="182"/>
      <c r="D310" s="153"/>
      <c r="E310" s="196"/>
      <c r="F310" s="180" t="str">
        <f>IF($C$328=0,"",IF(C310="[For completion]","",C310/$C$328))</f>
        <v/>
      </c>
      <c r="G310" s="180" t="str">
        <f>IF($D$328=0,"",IF(D310="[For completion]","",D310/$D$328))</f>
        <v/>
      </c>
    </row>
    <row r="311" spans="1:7" s="174" customFormat="1" x14ac:dyDescent="0.3">
      <c r="A311" s="153" t="s">
        <v>1631</v>
      </c>
      <c r="B311" s="176"/>
      <c r="C311" s="182"/>
      <c r="D311" s="153"/>
      <c r="E311" s="196"/>
      <c r="F311" s="180" t="str">
        <f>IF($C$328=0,"",IF(C311="[For completion]","",C311/$C$328))</f>
        <v/>
      </c>
      <c r="G311" s="180" t="str">
        <f>IF($D$328=0,"",IF(D311="[For completion]","",D311/$D$328))</f>
        <v/>
      </c>
    </row>
    <row r="312" spans="1:7" s="174" customFormat="1" x14ac:dyDescent="0.3">
      <c r="A312" s="153" t="s">
        <v>1630</v>
      </c>
      <c r="B312" s="176"/>
      <c r="C312" s="182"/>
      <c r="D312" s="153"/>
      <c r="E312" s="196"/>
      <c r="F312" s="180" t="str">
        <f>IF($C$328=0,"",IF(C312="[For completion]","",C312/$C$328))</f>
        <v/>
      </c>
      <c r="G312" s="180" t="str">
        <f>IF($D$328=0,"",IF(D312="[For completion]","",D312/$D$328))</f>
        <v/>
      </c>
    </row>
    <row r="313" spans="1:7" s="174" customFormat="1" x14ac:dyDescent="0.3">
      <c r="A313" s="153" t="s">
        <v>1629</v>
      </c>
      <c r="B313" s="176"/>
      <c r="C313" s="182"/>
      <c r="D313" s="153"/>
      <c r="E313" s="196"/>
      <c r="F313" s="180" t="str">
        <f>IF($C$328=0,"",IF(C313="[For completion]","",C313/$C$328))</f>
        <v/>
      </c>
      <c r="G313" s="180" t="str">
        <f>IF($D$328=0,"",IF(D313="[For completion]","",D313/$D$328))</f>
        <v/>
      </c>
    </row>
    <row r="314" spans="1:7" s="174" customFormat="1" x14ac:dyDescent="0.3">
      <c r="A314" s="153" t="s">
        <v>1628</v>
      </c>
      <c r="B314" s="176"/>
      <c r="C314" s="182"/>
      <c r="D314" s="153"/>
      <c r="E314" s="196"/>
      <c r="F314" s="180" t="str">
        <f>IF($C$328=0,"",IF(C314="[For completion]","",C314/$C$328))</f>
        <v/>
      </c>
      <c r="G314" s="180" t="str">
        <f>IF($D$328=0,"",IF(D314="[For completion]","",D314/$D$328))</f>
        <v/>
      </c>
    </row>
    <row r="315" spans="1:7" s="174" customFormat="1" x14ac:dyDescent="0.3">
      <c r="A315" s="153" t="s">
        <v>1627</v>
      </c>
      <c r="B315" s="176"/>
      <c r="C315" s="182"/>
      <c r="D315" s="153"/>
      <c r="E315" s="196"/>
      <c r="F315" s="180" t="str">
        <f>IF($C$328=0,"",IF(C315="[For completion]","",C315/$C$328))</f>
        <v/>
      </c>
      <c r="G315" s="180" t="str">
        <f>IF($D$328=0,"",IF(D315="[For completion]","",D315/$D$328))</f>
        <v/>
      </c>
    </row>
    <row r="316" spans="1:7" s="174" customFormat="1" x14ac:dyDescent="0.3">
      <c r="A316" s="153" t="s">
        <v>1626</v>
      </c>
      <c r="B316" s="176"/>
      <c r="C316" s="182"/>
      <c r="D316" s="153"/>
      <c r="E316" s="196"/>
      <c r="F316" s="180" t="str">
        <f>IF($C$328=0,"",IF(C316="[For completion]","",C316/$C$328))</f>
        <v/>
      </c>
      <c r="G316" s="180" t="str">
        <f>IF($D$328=0,"",IF(D316="[For completion]","",D316/$D$328))</f>
        <v/>
      </c>
    </row>
    <row r="317" spans="1:7" s="174" customFormat="1" x14ac:dyDescent="0.3">
      <c r="A317" s="153" t="s">
        <v>1625</v>
      </c>
      <c r="B317" s="176"/>
      <c r="C317" s="182"/>
      <c r="D317" s="153"/>
      <c r="E317" s="196"/>
      <c r="F317" s="180" t="str">
        <f>IF($C$328=0,"",IF(C317="[For completion]","",C317/$C$328))</f>
        <v/>
      </c>
      <c r="G317" s="180" t="str">
        <f>IF($D$328=0,"",IF(D317="[For completion]","",D317/$D$328))</f>
        <v/>
      </c>
    </row>
    <row r="318" spans="1:7" s="174" customFormat="1" x14ac:dyDescent="0.3">
      <c r="A318" s="153" t="s">
        <v>1624</v>
      </c>
      <c r="B318" s="176"/>
      <c r="C318" s="182"/>
      <c r="D318" s="153"/>
      <c r="E318" s="196"/>
      <c r="F318" s="180" t="str">
        <f>IF($C$328=0,"",IF(C318="[For completion]","",C318/$C$328))</f>
        <v/>
      </c>
      <c r="G318" s="180" t="str">
        <f>IF($D$328=0,"",IF(D318="[For completion]","",D318/$D$328))</f>
        <v/>
      </c>
    </row>
    <row r="319" spans="1:7" s="174" customFormat="1" x14ac:dyDescent="0.3">
      <c r="A319" s="153" t="s">
        <v>1623</v>
      </c>
      <c r="B319" s="176"/>
      <c r="C319" s="182"/>
      <c r="D319" s="153"/>
      <c r="E319" s="196"/>
      <c r="F319" s="180" t="str">
        <f>IF($C$328=0,"",IF(C319="[For completion]","",C319/$C$328))</f>
        <v/>
      </c>
      <c r="G319" s="180" t="str">
        <f>IF($D$328=0,"",IF(D319="[For completion]","",D319/$D$328))</f>
        <v/>
      </c>
    </row>
    <row r="320" spans="1:7" s="174" customFormat="1" x14ac:dyDescent="0.3">
      <c r="A320" s="153" t="s">
        <v>1622</v>
      </c>
      <c r="B320" s="176"/>
      <c r="C320" s="182"/>
      <c r="D320" s="153"/>
      <c r="E320" s="196"/>
      <c r="F320" s="180" t="str">
        <f>IF($C$328=0,"",IF(C320="[For completion]","",C320/$C$328))</f>
        <v/>
      </c>
      <c r="G320" s="180" t="str">
        <f>IF($D$328=0,"",IF(D320="[For completion]","",D320/$D$328))</f>
        <v/>
      </c>
    </row>
    <row r="321" spans="1:7" s="174" customFormat="1" x14ac:dyDescent="0.3">
      <c r="A321" s="153" t="s">
        <v>1621</v>
      </c>
      <c r="B321" s="176"/>
      <c r="C321" s="182"/>
      <c r="D321" s="153"/>
      <c r="E321" s="196"/>
      <c r="F321" s="180" t="str">
        <f>IF($C$328=0,"",IF(C321="[For completion]","",C321/$C$328))</f>
        <v/>
      </c>
      <c r="G321" s="180" t="str">
        <f>IF($D$328=0,"",IF(D321="[For completion]","",D321/$D$328))</f>
        <v/>
      </c>
    </row>
    <row r="322" spans="1:7" s="174" customFormat="1" x14ac:dyDescent="0.3">
      <c r="A322" s="153" t="s">
        <v>1620</v>
      </c>
      <c r="B322" s="176"/>
      <c r="C322" s="182"/>
      <c r="D322" s="153"/>
      <c r="E322" s="196"/>
      <c r="F322" s="180" t="str">
        <f>IF($C$328=0,"",IF(C322="[For completion]","",C322/$C$328))</f>
        <v/>
      </c>
      <c r="G322" s="180" t="str">
        <f>IF($D$328=0,"",IF(D322="[For completion]","",D322/$D$328))</f>
        <v/>
      </c>
    </row>
    <row r="323" spans="1:7" s="174" customFormat="1" x14ac:dyDescent="0.3">
      <c r="A323" s="153" t="s">
        <v>1619</v>
      </c>
      <c r="B323" s="176"/>
      <c r="C323" s="182"/>
      <c r="D323" s="153"/>
      <c r="E323" s="196"/>
      <c r="F323" s="180" t="str">
        <f>IF($C$328=0,"",IF(C323="[For completion]","",C323/$C$328))</f>
        <v/>
      </c>
      <c r="G323" s="180" t="str">
        <f>IF($D$328=0,"",IF(D323="[For completion]","",D323/$D$328))</f>
        <v/>
      </c>
    </row>
    <row r="324" spans="1:7" s="174" customFormat="1" x14ac:dyDescent="0.3">
      <c r="A324" s="153" t="s">
        <v>1618</v>
      </c>
      <c r="B324" s="176"/>
      <c r="C324" s="182"/>
      <c r="D324" s="153"/>
      <c r="E324" s="196"/>
      <c r="F324" s="180" t="str">
        <f>IF($C$328=0,"",IF(C324="[For completion]","",C324/$C$328))</f>
        <v/>
      </c>
      <c r="G324" s="180" t="str">
        <f>IF($D$328=0,"",IF(D324="[For completion]","",D324/$D$328))</f>
        <v/>
      </c>
    </row>
    <row r="325" spans="1:7" s="174" customFormat="1" x14ac:dyDescent="0.3">
      <c r="A325" s="153" t="s">
        <v>1617</v>
      </c>
      <c r="B325" s="176"/>
      <c r="C325" s="182"/>
      <c r="D325" s="153"/>
      <c r="E325" s="196"/>
      <c r="F325" s="180" t="str">
        <f>IF($C$328=0,"",IF(C325="[For completion]","",C325/$C$328))</f>
        <v/>
      </c>
      <c r="G325" s="180" t="str">
        <f>IF($D$328=0,"",IF(D325="[For completion]","",D325/$D$328))</f>
        <v/>
      </c>
    </row>
    <row r="326" spans="1:7" s="174" customFormat="1" x14ac:dyDescent="0.3">
      <c r="A326" s="153" t="s">
        <v>1616</v>
      </c>
      <c r="B326" s="176"/>
      <c r="C326" s="182"/>
      <c r="D326" s="153"/>
      <c r="E326" s="196"/>
      <c r="F326" s="180" t="str">
        <f>IF($C$328=0,"",IF(C326="[For completion]","",C326/$C$328))</f>
        <v/>
      </c>
      <c r="G326" s="180" t="str">
        <f>IF($D$328=0,"",IF(D326="[For completion]","",D326/$D$328))</f>
        <v/>
      </c>
    </row>
    <row r="327" spans="1:7" s="174" customFormat="1" x14ac:dyDescent="0.3">
      <c r="A327" s="153" t="s">
        <v>1615</v>
      </c>
      <c r="B327" s="176" t="s">
        <v>1554</v>
      </c>
      <c r="C327" s="182"/>
      <c r="D327" s="153"/>
      <c r="E327" s="196"/>
      <c r="F327" s="180" t="str">
        <f>IF($C$328=0,"",IF(C327="[For completion]","",C327/$C$328))</f>
        <v/>
      </c>
      <c r="G327" s="180" t="str">
        <f>IF($D$328=0,"",IF(D327="[For completion]","",D327/$D$328))</f>
        <v/>
      </c>
    </row>
    <row r="328" spans="1:7" s="174" customFormat="1" x14ac:dyDescent="0.3">
      <c r="A328" s="153" t="s">
        <v>1614</v>
      </c>
      <c r="B328" s="176" t="s">
        <v>72</v>
      </c>
      <c r="C328" s="182">
        <f>SUM(C310:C327)</f>
        <v>0</v>
      </c>
      <c r="D328" s="153">
        <f>SUM(D310:D327)</f>
        <v>0</v>
      </c>
      <c r="E328" s="196"/>
      <c r="F328" s="238">
        <f>SUM(F310:F327)</f>
        <v>0</v>
      </c>
      <c r="G328" s="238">
        <f>SUM(G310:G327)</f>
        <v>0</v>
      </c>
    </row>
    <row r="329" spans="1:7" s="174" customFormat="1" x14ac:dyDescent="0.3">
      <c r="A329" s="153" t="s">
        <v>1613</v>
      </c>
      <c r="B329" s="176"/>
      <c r="C329" s="153"/>
      <c r="D329" s="153"/>
      <c r="E329" s="196"/>
      <c r="F329" s="196"/>
      <c r="G329" s="196"/>
    </row>
    <row r="330" spans="1:7" s="174" customFormat="1" x14ac:dyDescent="0.3">
      <c r="A330" s="153" t="s">
        <v>1612</v>
      </c>
      <c r="B330" s="176"/>
      <c r="C330" s="153"/>
      <c r="D330" s="153"/>
      <c r="E330" s="196"/>
      <c r="F330" s="196"/>
      <c r="G330" s="196"/>
    </row>
    <row r="331" spans="1:7" s="174" customFormat="1" x14ac:dyDescent="0.3">
      <c r="A331" s="153" t="s">
        <v>1611</v>
      </c>
      <c r="B331" s="176"/>
      <c r="C331" s="153"/>
      <c r="D331" s="153"/>
      <c r="E331" s="196"/>
      <c r="F331" s="196"/>
      <c r="G331" s="196"/>
    </row>
    <row r="332" spans="1:7" s="174" customFormat="1" x14ac:dyDescent="0.3">
      <c r="A332" s="159"/>
      <c r="B332" s="159" t="s">
        <v>1610</v>
      </c>
      <c r="C332" s="159" t="s">
        <v>59</v>
      </c>
      <c r="D332" s="159" t="s">
        <v>1562</v>
      </c>
      <c r="E332" s="159"/>
      <c r="F332" s="159" t="s">
        <v>504</v>
      </c>
      <c r="G332" s="159" t="s">
        <v>1561</v>
      </c>
    </row>
    <row r="333" spans="1:7" s="174" customFormat="1" x14ac:dyDescent="0.3">
      <c r="A333" s="153" t="s">
        <v>1609</v>
      </c>
      <c r="B333" s="176" t="s">
        <v>1608</v>
      </c>
      <c r="C333" s="182"/>
      <c r="D333" s="153"/>
      <c r="E333" s="196"/>
      <c r="F333" s="180" t="str">
        <f>IF($C$346=0,"",IF(C333="[For completion]","",C333/$C$346))</f>
        <v/>
      </c>
      <c r="G333" s="180" t="str">
        <f>IF($D$346=0,"",IF(D333="[For completion]","",D333/$D$346))</f>
        <v/>
      </c>
    </row>
    <row r="334" spans="1:7" s="174" customFormat="1" x14ac:dyDescent="0.3">
      <c r="A334" s="153" t="s">
        <v>1607</v>
      </c>
      <c r="B334" s="176" t="s">
        <v>1606</v>
      </c>
      <c r="C334" s="182"/>
      <c r="D334" s="153"/>
      <c r="E334" s="196"/>
      <c r="F334" s="180" t="str">
        <f>IF($C$346=0,"",IF(C334="[For completion]","",C334/$C$346))</f>
        <v/>
      </c>
      <c r="G334" s="180" t="str">
        <f>IF($D$346=0,"",IF(D334="[For completion]","",D334/$D$346))</f>
        <v/>
      </c>
    </row>
    <row r="335" spans="1:7" s="174" customFormat="1" x14ac:dyDescent="0.3">
      <c r="A335" s="153" t="s">
        <v>1605</v>
      </c>
      <c r="B335" s="176" t="s">
        <v>1604</v>
      </c>
      <c r="C335" s="182"/>
      <c r="D335" s="153"/>
      <c r="E335" s="196"/>
      <c r="F335" s="180" t="str">
        <f>IF($C$346=0,"",IF(C335="[For completion]","",C335/$C$346))</f>
        <v/>
      </c>
      <c r="G335" s="180" t="str">
        <f>IF($D$346=0,"",IF(D335="[For completion]","",D335/$D$346))</f>
        <v/>
      </c>
    </row>
    <row r="336" spans="1:7" s="174" customFormat="1" x14ac:dyDescent="0.3">
      <c r="A336" s="153" t="s">
        <v>1603</v>
      </c>
      <c r="B336" s="176" t="s">
        <v>1602</v>
      </c>
      <c r="C336" s="182"/>
      <c r="D336" s="153"/>
      <c r="E336" s="196"/>
      <c r="F336" s="180" t="str">
        <f>IF($C$346=0,"",IF(C336="[For completion]","",C336/$C$346))</f>
        <v/>
      </c>
      <c r="G336" s="180" t="str">
        <f>IF($D$346=0,"",IF(D336="[For completion]","",D336/$D$346))</f>
        <v/>
      </c>
    </row>
    <row r="337" spans="1:7" s="174" customFormat="1" x14ac:dyDescent="0.3">
      <c r="A337" s="153" t="s">
        <v>1601</v>
      </c>
      <c r="B337" s="176" t="s">
        <v>1600</v>
      </c>
      <c r="C337" s="182"/>
      <c r="D337" s="153"/>
      <c r="E337" s="196"/>
      <c r="F337" s="180" t="str">
        <f>IF($C$346=0,"",IF(C337="[For completion]","",C337/$C$346))</f>
        <v/>
      </c>
      <c r="G337" s="180" t="str">
        <f>IF($D$346=0,"",IF(D337="[For completion]","",D337/$D$346))</f>
        <v/>
      </c>
    </row>
    <row r="338" spans="1:7" s="174" customFormat="1" x14ac:dyDescent="0.3">
      <c r="A338" s="153" t="s">
        <v>1599</v>
      </c>
      <c r="B338" s="176" t="s">
        <v>1598</v>
      </c>
      <c r="C338" s="182"/>
      <c r="D338" s="153"/>
      <c r="E338" s="196"/>
      <c r="F338" s="180" t="str">
        <f>IF($C$346=0,"",IF(C338="[For completion]","",C338/$C$346))</f>
        <v/>
      </c>
      <c r="G338" s="180" t="str">
        <f>IF($D$346=0,"",IF(D338="[For completion]","",D338/$D$346))</f>
        <v/>
      </c>
    </row>
    <row r="339" spans="1:7" s="174" customFormat="1" x14ac:dyDescent="0.3">
      <c r="A339" s="153" t="s">
        <v>1597</v>
      </c>
      <c r="B339" s="176" t="s">
        <v>1596</v>
      </c>
      <c r="C339" s="182"/>
      <c r="D339" s="153"/>
      <c r="E339" s="196"/>
      <c r="F339" s="180" t="str">
        <f>IF($C$346=0,"",IF(C339="[For completion]","",C339/$C$346))</f>
        <v/>
      </c>
      <c r="G339" s="180" t="str">
        <f>IF($D$346=0,"",IF(D339="[For completion]","",D339/$D$346))</f>
        <v/>
      </c>
    </row>
    <row r="340" spans="1:7" s="174" customFormat="1" x14ac:dyDescent="0.3">
      <c r="A340" s="153" t="s">
        <v>1595</v>
      </c>
      <c r="B340" s="176" t="s">
        <v>1594</v>
      </c>
      <c r="C340" s="182"/>
      <c r="D340" s="153"/>
      <c r="E340" s="196"/>
      <c r="F340" s="180" t="str">
        <f>IF($C$346=0,"",IF(C340="[For completion]","",C340/$C$346))</f>
        <v/>
      </c>
      <c r="G340" s="180" t="str">
        <f>IF($D$346=0,"",IF(D340="[For completion]","",D340/$D$346))</f>
        <v/>
      </c>
    </row>
    <row r="341" spans="1:7" s="174" customFormat="1" x14ac:dyDescent="0.3">
      <c r="A341" s="153" t="s">
        <v>1593</v>
      </c>
      <c r="B341" s="176" t="s">
        <v>1592</v>
      </c>
      <c r="C341" s="182"/>
      <c r="D341" s="153"/>
      <c r="E341" s="196"/>
      <c r="F341" s="180" t="str">
        <f>IF($C$346=0,"",IF(C341="[For completion]","",C341/$C$346))</f>
        <v/>
      </c>
      <c r="G341" s="180" t="str">
        <f>IF($D$346=0,"",IF(D341="[For completion]","",D341/$D$346))</f>
        <v/>
      </c>
    </row>
    <row r="342" spans="1:7" s="174" customFormat="1" x14ac:dyDescent="0.3">
      <c r="A342" s="153" t="s">
        <v>1591</v>
      </c>
      <c r="B342" s="153" t="s">
        <v>1590</v>
      </c>
      <c r="C342" s="182"/>
      <c r="D342" s="153"/>
      <c r="F342" s="180" t="str">
        <f>IF($C$346=0,"",IF(C342="[For completion]","",C342/$C$346))</f>
        <v/>
      </c>
      <c r="G342" s="180" t="str">
        <f>IF($D$346=0,"",IF(D342="[For completion]","",D342/$D$346))</f>
        <v/>
      </c>
    </row>
    <row r="343" spans="1:7" s="174" customFormat="1" x14ac:dyDescent="0.3">
      <c r="A343" s="153" t="s">
        <v>1589</v>
      </c>
      <c r="B343" s="153" t="s">
        <v>1588</v>
      </c>
      <c r="C343" s="182"/>
      <c r="D343" s="153"/>
      <c r="F343" s="180" t="str">
        <f>IF($C$346=0,"",IF(C343="[For completion]","",C343/$C$346))</f>
        <v/>
      </c>
      <c r="G343" s="180" t="str">
        <f>IF($D$346=0,"",IF(D343="[For completion]","",D343/$D$346))</f>
        <v/>
      </c>
    </row>
    <row r="344" spans="1:7" s="174" customFormat="1" x14ac:dyDescent="0.3">
      <c r="A344" s="153" t="s">
        <v>1587</v>
      </c>
      <c r="B344" s="176" t="s">
        <v>1586</v>
      </c>
      <c r="C344" s="182"/>
      <c r="D344" s="153"/>
      <c r="E344" s="196"/>
      <c r="F344" s="180" t="str">
        <f>IF($C$346=0,"",IF(C344="[For completion]","",C344/$C$346))</f>
        <v/>
      </c>
      <c r="G344" s="180" t="str">
        <f>IF($D$346=0,"",IF(D344="[For completion]","",D344/$D$346))</f>
        <v/>
      </c>
    </row>
    <row r="345" spans="1:7" s="174" customFormat="1" x14ac:dyDescent="0.3">
      <c r="A345" s="153" t="s">
        <v>1585</v>
      </c>
      <c r="B345" s="153" t="s">
        <v>1554</v>
      </c>
      <c r="C345" s="182"/>
      <c r="D345" s="153"/>
      <c r="F345" s="180" t="str">
        <f>IF($C$346=0,"",IF(C345="[For completion]","",C345/$C$346))</f>
        <v/>
      </c>
      <c r="G345" s="180" t="str">
        <f>IF($D$346=0,"",IF(D345="[For completion]","",D345/$D$346))</f>
        <v/>
      </c>
    </row>
    <row r="346" spans="1:7" s="174" customFormat="1" x14ac:dyDescent="0.3">
      <c r="A346" s="153" t="s">
        <v>1584</v>
      </c>
      <c r="B346" s="176" t="s">
        <v>72</v>
      </c>
      <c r="C346" s="182">
        <f>SUM(C333:C345)</f>
        <v>0</v>
      </c>
      <c r="D346" s="153">
        <f>SUM(D333:D345)</f>
        <v>0</v>
      </c>
      <c r="E346" s="196"/>
      <c r="F346" s="238">
        <f>SUM(F333:F345)</f>
        <v>0</v>
      </c>
      <c r="G346" s="238">
        <f>SUM(G333:G345)</f>
        <v>0</v>
      </c>
    </row>
    <row r="347" spans="1:7" s="174" customFormat="1" x14ac:dyDescent="0.3">
      <c r="A347" s="153" t="s">
        <v>1583</v>
      </c>
      <c r="B347" s="176"/>
      <c r="C347" s="182"/>
      <c r="D347" s="153"/>
      <c r="E347" s="196"/>
      <c r="F347" s="238"/>
      <c r="G347" s="238"/>
    </row>
    <row r="348" spans="1:7" s="174" customFormat="1" x14ac:dyDescent="0.3">
      <c r="A348" s="153" t="s">
        <v>1582</v>
      </c>
      <c r="B348" s="176"/>
      <c r="C348" s="182"/>
      <c r="D348" s="153"/>
      <c r="E348" s="196"/>
      <c r="F348" s="238"/>
      <c r="G348" s="238"/>
    </row>
    <row r="349" spans="1:7" s="174" customFormat="1" x14ac:dyDescent="0.3">
      <c r="A349" s="153" t="s">
        <v>1581</v>
      </c>
    </row>
    <row r="350" spans="1:7" s="174" customFormat="1" x14ac:dyDescent="0.3">
      <c r="A350" s="153" t="s">
        <v>1580</v>
      </c>
    </row>
    <row r="351" spans="1:7" s="174" customFormat="1" x14ac:dyDescent="0.3">
      <c r="A351" s="153" t="s">
        <v>1579</v>
      </c>
      <c r="B351" s="176"/>
      <c r="C351" s="182"/>
      <c r="D351" s="153"/>
      <c r="E351" s="196"/>
      <c r="F351" s="238"/>
      <c r="G351" s="238"/>
    </row>
    <row r="352" spans="1:7" s="174" customFormat="1" x14ac:dyDescent="0.3">
      <c r="A352" s="153" t="s">
        <v>1578</v>
      </c>
      <c r="B352" s="176"/>
      <c r="C352" s="182"/>
      <c r="D352" s="153"/>
      <c r="E352" s="196"/>
      <c r="F352" s="238"/>
      <c r="G352" s="238"/>
    </row>
    <row r="353" spans="1:7" s="174" customFormat="1" x14ac:dyDescent="0.3">
      <c r="A353" s="153" t="s">
        <v>1577</v>
      </c>
      <c r="B353" s="176"/>
      <c r="C353" s="182"/>
      <c r="D353" s="153"/>
      <c r="E353" s="196"/>
      <c r="F353" s="238"/>
      <c r="G353" s="238"/>
    </row>
    <row r="354" spans="1:7" s="174" customFormat="1" x14ac:dyDescent="0.3">
      <c r="A354" s="153" t="s">
        <v>1576</v>
      </c>
      <c r="B354" s="176"/>
      <c r="C354" s="182"/>
      <c r="D354" s="153"/>
      <c r="E354" s="196"/>
      <c r="F354" s="238"/>
      <c r="G354" s="238"/>
    </row>
    <row r="355" spans="1:7" s="174" customFormat="1" x14ac:dyDescent="0.3">
      <c r="A355" s="153" t="s">
        <v>1575</v>
      </c>
      <c r="B355" s="176"/>
      <c r="C355" s="153"/>
      <c r="D355" s="153"/>
      <c r="E355" s="196"/>
      <c r="F355" s="196"/>
      <c r="G355" s="196"/>
    </row>
    <row r="356" spans="1:7" s="174" customFormat="1" x14ac:dyDescent="0.3">
      <c r="A356" s="153" t="s">
        <v>1574</v>
      </c>
      <c r="B356" s="176"/>
      <c r="C356" s="153"/>
      <c r="D356" s="153"/>
      <c r="E356" s="196"/>
      <c r="F356" s="196"/>
      <c r="G356" s="196"/>
    </row>
    <row r="357" spans="1:7" s="174" customFormat="1" x14ac:dyDescent="0.3">
      <c r="A357" s="159"/>
      <c r="B357" s="159" t="s">
        <v>1573</v>
      </c>
      <c r="C357" s="159" t="s">
        <v>59</v>
      </c>
      <c r="D357" s="159" t="s">
        <v>1562</v>
      </c>
      <c r="E357" s="159"/>
      <c r="F357" s="159" t="s">
        <v>504</v>
      </c>
      <c r="G357" s="159" t="s">
        <v>1561</v>
      </c>
    </row>
    <row r="358" spans="1:7" s="174" customFormat="1" x14ac:dyDescent="0.3">
      <c r="A358" s="153" t="s">
        <v>1572</v>
      </c>
      <c r="B358" s="176" t="s">
        <v>1545</v>
      </c>
      <c r="C358" s="182"/>
      <c r="D358" s="153"/>
      <c r="E358" s="196"/>
      <c r="F358" s="180" t="str">
        <f>IF($C$365=0,"",IF(C358="[For completion]","",C358/$C$365))</f>
        <v/>
      </c>
      <c r="G358" s="180" t="str">
        <f>IF($D$365=0,"",IF(D358="[For completion]","",D358/$D$365))</f>
        <v/>
      </c>
    </row>
    <row r="359" spans="1:7" s="174" customFormat="1" x14ac:dyDescent="0.3">
      <c r="A359" s="153" t="s">
        <v>1571</v>
      </c>
      <c r="B359" s="239" t="s">
        <v>1543</v>
      </c>
      <c r="C359" s="182"/>
      <c r="D359" s="153"/>
      <c r="E359" s="196"/>
      <c r="F359" s="180" t="str">
        <f>IF($C$365=0,"",IF(C359="[For completion]","",C359/$C$365))</f>
        <v/>
      </c>
      <c r="G359" s="180" t="str">
        <f>IF($D$365=0,"",IF(D359="[For completion]","",D359/$D$365))</f>
        <v/>
      </c>
    </row>
    <row r="360" spans="1:7" s="174" customFormat="1" x14ac:dyDescent="0.3">
      <c r="A360" s="153" t="s">
        <v>1570</v>
      </c>
      <c r="B360" s="176" t="s">
        <v>1541</v>
      </c>
      <c r="C360" s="182"/>
      <c r="D360" s="153"/>
      <c r="E360" s="196"/>
      <c r="F360" s="180" t="str">
        <f>IF($C$365=0,"",IF(C360="[For completion]","",C360/$C$365))</f>
        <v/>
      </c>
      <c r="G360" s="180" t="str">
        <f>IF($D$365=0,"",IF(D360="[For completion]","",D360/$D$365))</f>
        <v/>
      </c>
    </row>
    <row r="361" spans="1:7" s="174" customFormat="1" x14ac:dyDescent="0.3">
      <c r="A361" s="153" t="s">
        <v>1569</v>
      </c>
      <c r="B361" s="176" t="s">
        <v>1539</v>
      </c>
      <c r="C361" s="182"/>
      <c r="D361" s="153"/>
      <c r="E361" s="196"/>
      <c r="F361" s="180" t="str">
        <f>IF($C$365=0,"",IF(C361="[For completion]","",C361/$C$365))</f>
        <v/>
      </c>
      <c r="G361" s="180" t="str">
        <f>IF($D$365=0,"",IF(D361="[For completion]","",D361/$D$365))</f>
        <v/>
      </c>
    </row>
    <row r="362" spans="1:7" s="174" customFormat="1" x14ac:dyDescent="0.3">
      <c r="A362" s="153" t="s">
        <v>1568</v>
      </c>
      <c r="B362" s="176" t="s">
        <v>1537</v>
      </c>
      <c r="C362" s="182"/>
      <c r="D362" s="153"/>
      <c r="E362" s="196"/>
      <c r="F362" s="180" t="str">
        <f>IF($C$365=0,"",IF(C362="[For completion]","",C362/$C$365))</f>
        <v/>
      </c>
      <c r="G362" s="180" t="str">
        <f>IF($D$365=0,"",IF(D362="[For completion]","",D362/$D$365))</f>
        <v/>
      </c>
    </row>
    <row r="363" spans="1:7" s="174" customFormat="1" x14ac:dyDescent="0.3">
      <c r="A363" s="153" t="s">
        <v>1567</v>
      </c>
      <c r="B363" s="176" t="s">
        <v>1535</v>
      </c>
      <c r="C363" s="182"/>
      <c r="D363" s="153"/>
      <c r="E363" s="196"/>
      <c r="F363" s="180" t="str">
        <f>IF($C$365=0,"",IF(C363="[For completion]","",C363/$C$365))</f>
        <v/>
      </c>
      <c r="G363" s="180" t="str">
        <f>IF($D$365=0,"",IF(D363="[For completion]","",D363/$D$365))</f>
        <v/>
      </c>
    </row>
    <row r="364" spans="1:7" s="174" customFormat="1" x14ac:dyDescent="0.3">
      <c r="A364" s="153" t="s">
        <v>1566</v>
      </c>
      <c r="B364" s="176" t="s">
        <v>1533</v>
      </c>
      <c r="C364" s="182"/>
      <c r="D364" s="153"/>
      <c r="E364" s="196"/>
      <c r="F364" s="180" t="str">
        <f>IF($C$365=0,"",IF(C364="[For completion]","",C364/$C$365))</f>
        <v/>
      </c>
      <c r="G364" s="180" t="str">
        <f>IF($D$365=0,"",IF(D364="[For completion]","",D364/$D$365))</f>
        <v/>
      </c>
    </row>
    <row r="365" spans="1:7" s="174" customFormat="1" x14ac:dyDescent="0.3">
      <c r="A365" s="153" t="s">
        <v>1565</v>
      </c>
      <c r="B365" s="176" t="s">
        <v>72</v>
      </c>
      <c r="C365" s="182">
        <f>SUM(C358:C364)</f>
        <v>0</v>
      </c>
      <c r="D365" s="153">
        <f>SUM(D358:D364)</f>
        <v>0</v>
      </c>
      <c r="E365" s="196"/>
      <c r="F365" s="238">
        <f>SUM(F358:F364)</f>
        <v>0</v>
      </c>
      <c r="G365" s="238">
        <f>SUM(G358:G364)</f>
        <v>0</v>
      </c>
    </row>
    <row r="366" spans="1:7" s="174" customFormat="1" x14ac:dyDescent="0.3">
      <c r="A366" s="153" t="s">
        <v>1564</v>
      </c>
      <c r="B366" s="176"/>
      <c r="C366" s="153"/>
      <c r="D366" s="153"/>
      <c r="E366" s="196"/>
      <c r="F366" s="196"/>
      <c r="G366" s="196"/>
    </row>
    <row r="367" spans="1:7" s="174" customFormat="1" x14ac:dyDescent="0.3">
      <c r="A367" s="159"/>
      <c r="B367" s="159" t="s">
        <v>1563</v>
      </c>
      <c r="C367" s="159" t="s">
        <v>59</v>
      </c>
      <c r="D367" s="159" t="s">
        <v>1562</v>
      </c>
      <c r="E367" s="159"/>
      <c r="F367" s="159" t="s">
        <v>504</v>
      </c>
      <c r="G367" s="159" t="s">
        <v>1561</v>
      </c>
    </row>
    <row r="368" spans="1:7" s="174" customFormat="1" x14ac:dyDescent="0.3">
      <c r="A368" s="153" t="s">
        <v>1560</v>
      </c>
      <c r="B368" s="176" t="s">
        <v>1559</v>
      </c>
      <c r="C368" s="182"/>
      <c r="D368" s="153"/>
      <c r="E368" s="196"/>
      <c r="F368" s="180" t="str">
        <f>IF($C$372=0,"",IF(C368="[For completion]","",C368/$C$372))</f>
        <v/>
      </c>
      <c r="G368" s="180" t="str">
        <f>IF($D$372=0,"",IF(D368="[For completion]","",D368/$D$372))</f>
        <v/>
      </c>
    </row>
    <row r="369" spans="1:7" s="174" customFormat="1" x14ac:dyDescent="0.3">
      <c r="A369" s="153" t="s">
        <v>1558</v>
      </c>
      <c r="B369" s="239" t="s">
        <v>1557</v>
      </c>
      <c r="C369" s="182"/>
      <c r="D369" s="153"/>
      <c r="E369" s="196"/>
      <c r="F369" s="180" t="str">
        <f>IF($C$372=0,"",IF(C369="[For completion]","",C369/$C$372))</f>
        <v/>
      </c>
      <c r="G369" s="180" t="str">
        <f>IF($D$372=0,"",IF(D369="[For completion]","",D369/$D$372))</f>
        <v/>
      </c>
    </row>
    <row r="370" spans="1:7" s="174" customFormat="1" x14ac:dyDescent="0.3">
      <c r="A370" s="153" t="s">
        <v>1556</v>
      </c>
      <c r="B370" s="176" t="s">
        <v>1533</v>
      </c>
      <c r="C370" s="182"/>
      <c r="D370" s="153"/>
      <c r="E370" s="196"/>
      <c r="F370" s="180" t="str">
        <f>IF($C$372=0,"",IF(C370="[For completion]","",C370/$C$372))</f>
        <v/>
      </c>
      <c r="G370" s="180" t="str">
        <f>IF($D$372=0,"",IF(D370="[For completion]","",D370/$D$372))</f>
        <v/>
      </c>
    </row>
    <row r="371" spans="1:7" s="174" customFormat="1" x14ac:dyDescent="0.3">
      <c r="A371" s="153" t="s">
        <v>1555</v>
      </c>
      <c r="B371" s="153" t="s">
        <v>1554</v>
      </c>
      <c r="C371" s="182"/>
      <c r="D371" s="153"/>
      <c r="E371" s="196"/>
      <c r="F371" s="180" t="str">
        <f>IF($C$372=0,"",IF(C371="[For completion]","",C371/$C$372))</f>
        <v/>
      </c>
      <c r="G371" s="180" t="str">
        <f>IF($D$372=0,"",IF(D371="[For completion]","",D371/$D$372))</f>
        <v/>
      </c>
    </row>
    <row r="372" spans="1:7" s="174" customFormat="1" x14ac:dyDescent="0.3">
      <c r="A372" s="153" t="s">
        <v>1553</v>
      </c>
      <c r="B372" s="176" t="s">
        <v>72</v>
      </c>
      <c r="C372" s="182">
        <f>SUM(C368:C371)</f>
        <v>0</v>
      </c>
      <c r="D372" s="153">
        <f>SUM(D368:D371)</f>
        <v>0</v>
      </c>
      <c r="E372" s="196"/>
      <c r="F372" s="238">
        <f>SUM(F368:F371)</f>
        <v>0</v>
      </c>
      <c r="G372" s="238">
        <f>SUM(G368:G371)</f>
        <v>0</v>
      </c>
    </row>
    <row r="373" spans="1:7" s="174" customFormat="1" x14ac:dyDescent="0.3">
      <c r="A373" s="153" t="s">
        <v>1552</v>
      </c>
      <c r="B373" s="176"/>
      <c r="C373" s="153"/>
      <c r="D373" s="153"/>
      <c r="E373" s="196"/>
      <c r="F373" s="196"/>
      <c r="G373" s="196"/>
    </row>
    <row r="374" spans="1:7" s="174" customFormat="1" ht="15" customHeight="1" x14ac:dyDescent="0.3">
      <c r="A374" s="159"/>
      <c r="B374" s="159" t="s">
        <v>1551</v>
      </c>
      <c r="C374" s="159" t="s">
        <v>1550</v>
      </c>
      <c r="D374" s="159" t="s">
        <v>1549</v>
      </c>
      <c r="E374" s="159"/>
      <c r="F374" s="159" t="s">
        <v>1548</v>
      </c>
      <c r="G374" s="159" t="s">
        <v>1547</v>
      </c>
    </row>
    <row r="375" spans="1:7" s="174" customFormat="1" x14ac:dyDescent="0.3">
      <c r="A375" s="153" t="s">
        <v>1546</v>
      </c>
      <c r="B375" s="176" t="s">
        <v>1545</v>
      </c>
      <c r="C375" s="182"/>
      <c r="D375" s="182"/>
      <c r="E375" s="152"/>
      <c r="F375" s="237"/>
      <c r="G375" s="237"/>
    </row>
    <row r="376" spans="1:7" s="174" customFormat="1" x14ac:dyDescent="0.3">
      <c r="A376" s="153" t="s">
        <v>1544</v>
      </c>
      <c r="B376" s="176" t="s">
        <v>1543</v>
      </c>
      <c r="C376" s="182"/>
      <c r="D376" s="182"/>
      <c r="E376" s="152"/>
      <c r="F376" s="237"/>
      <c r="G376" s="237"/>
    </row>
    <row r="377" spans="1:7" s="174" customFormat="1" x14ac:dyDescent="0.3">
      <c r="A377" s="153" t="s">
        <v>1542</v>
      </c>
      <c r="B377" s="176" t="s">
        <v>1541</v>
      </c>
      <c r="C377" s="182"/>
      <c r="D377" s="182"/>
      <c r="E377" s="152"/>
      <c r="F377" s="237"/>
      <c r="G377" s="237"/>
    </row>
    <row r="378" spans="1:7" s="174" customFormat="1" x14ac:dyDescent="0.3">
      <c r="A378" s="153" t="s">
        <v>1540</v>
      </c>
      <c r="B378" s="176" t="s">
        <v>1539</v>
      </c>
      <c r="C378" s="182"/>
      <c r="D378" s="182"/>
      <c r="E378" s="152"/>
      <c r="F378" s="237"/>
      <c r="G378" s="237"/>
    </row>
    <row r="379" spans="1:7" s="174" customFormat="1" x14ac:dyDescent="0.3">
      <c r="A379" s="153" t="s">
        <v>1538</v>
      </c>
      <c r="B379" s="176" t="s">
        <v>1537</v>
      </c>
      <c r="C379" s="182"/>
      <c r="D379" s="182"/>
      <c r="E379" s="152"/>
      <c r="F379" s="237"/>
      <c r="G379" s="237"/>
    </row>
    <row r="380" spans="1:7" s="174" customFormat="1" x14ac:dyDescent="0.3">
      <c r="A380" s="153" t="s">
        <v>1536</v>
      </c>
      <c r="B380" s="176" t="s">
        <v>1535</v>
      </c>
      <c r="C380" s="182"/>
      <c r="D380" s="182"/>
      <c r="E380" s="152"/>
      <c r="F380" s="237"/>
      <c r="G380" s="237"/>
    </row>
    <row r="381" spans="1:7" s="174" customFormat="1" x14ac:dyDescent="0.3">
      <c r="A381" s="153" t="s">
        <v>1534</v>
      </c>
      <c r="B381" s="176" t="s">
        <v>1533</v>
      </c>
      <c r="C381" s="182"/>
      <c r="D381" s="182"/>
      <c r="E381" s="152"/>
      <c r="F381" s="237"/>
      <c r="G381" s="237"/>
    </row>
    <row r="382" spans="1:7" s="174" customFormat="1" x14ac:dyDescent="0.3">
      <c r="A382" s="153" t="s">
        <v>1532</v>
      </c>
      <c r="B382" s="176" t="s">
        <v>72</v>
      </c>
      <c r="C382" s="182">
        <f>SUM(C375:C381)</f>
        <v>0</v>
      </c>
      <c r="D382" s="182">
        <f>SUM(D375:D381)</f>
        <v>0</v>
      </c>
      <c r="E382" s="152"/>
      <c r="F382" s="237"/>
      <c r="G382" s="180" t="str">
        <f>IF($D$393=0,"",IF(#REF!="[For completion]","",#REF!/$D$393))</f>
        <v/>
      </c>
    </row>
    <row r="383" spans="1:7" s="174" customFormat="1" x14ac:dyDescent="0.3">
      <c r="A383" s="153" t="s">
        <v>1531</v>
      </c>
      <c r="B383" s="176" t="s">
        <v>1530</v>
      </c>
      <c r="C383" s="153"/>
      <c r="D383" s="153"/>
      <c r="E383" s="152"/>
      <c r="F383" s="237"/>
      <c r="G383" s="180" t="str">
        <f>IF($D$393=0,"",IF(D382="[For completion]","",D382/$D$393))</f>
        <v/>
      </c>
    </row>
    <row r="384" spans="1:7" s="174" customFormat="1" x14ac:dyDescent="0.3">
      <c r="A384" s="153" t="s">
        <v>1529</v>
      </c>
      <c r="B384" s="153"/>
      <c r="C384" s="153"/>
      <c r="D384" s="153"/>
      <c r="E384" s="153"/>
      <c r="F384" s="153"/>
      <c r="G384" s="180" t="str">
        <f>IF($D$393=0,"",IF(D383="[For completion]","",D383/$D$393))</f>
        <v/>
      </c>
    </row>
    <row r="385" spans="1:7" s="174" customFormat="1" x14ac:dyDescent="0.3">
      <c r="A385" s="153" t="s">
        <v>1528</v>
      </c>
      <c r="B385" s="176"/>
      <c r="C385" s="182"/>
      <c r="D385" s="153"/>
      <c r="E385" s="152"/>
      <c r="F385" s="180"/>
      <c r="G385" s="180" t="str">
        <f>IF($D$393=0,"",IF(D385="[For completion]","",D385/$D$393))</f>
        <v/>
      </c>
    </row>
    <row r="386" spans="1:7" s="174" customFormat="1" x14ac:dyDescent="0.3">
      <c r="A386" s="153" t="s">
        <v>1527</v>
      </c>
      <c r="B386" s="176"/>
      <c r="C386" s="182"/>
      <c r="D386" s="153"/>
      <c r="E386" s="152"/>
      <c r="F386" s="180"/>
      <c r="G386" s="180" t="str">
        <f>IF($D$393=0,"",IF(D386="[For completion]","",D386/$D$393))</f>
        <v/>
      </c>
    </row>
    <row r="387" spans="1:7" s="174" customFormat="1" x14ac:dyDescent="0.3">
      <c r="A387" s="153" t="s">
        <v>1526</v>
      </c>
      <c r="B387" s="176"/>
      <c r="C387" s="182"/>
      <c r="D387" s="153"/>
      <c r="E387" s="152"/>
      <c r="F387" s="180"/>
      <c r="G387" s="180" t="str">
        <f>IF($D$393=0,"",IF(D387="[For completion]","",D387/$D$393))</f>
        <v/>
      </c>
    </row>
    <row r="388" spans="1:7" s="174" customFormat="1" x14ac:dyDescent="0.3">
      <c r="A388" s="153" t="s">
        <v>1525</v>
      </c>
      <c r="B388" s="176"/>
      <c r="C388" s="182"/>
      <c r="D388" s="153"/>
      <c r="E388" s="152"/>
      <c r="F388" s="180"/>
      <c r="G388" s="180" t="str">
        <f>IF($D$393=0,"",IF(D388="[For completion]","",D388/$D$393))</f>
        <v/>
      </c>
    </row>
    <row r="389" spans="1:7" s="174" customFormat="1" x14ac:dyDescent="0.3">
      <c r="A389" s="153" t="s">
        <v>1524</v>
      </c>
      <c r="B389" s="176"/>
      <c r="C389" s="182"/>
      <c r="D389" s="153"/>
      <c r="E389" s="152"/>
      <c r="F389" s="180"/>
      <c r="G389" s="180" t="str">
        <f>IF($D$393=0,"",IF(D389="[For completion]","",D389/$D$393))</f>
        <v/>
      </c>
    </row>
    <row r="390" spans="1:7" s="174" customFormat="1" x14ac:dyDescent="0.3">
      <c r="A390" s="153" t="s">
        <v>1523</v>
      </c>
      <c r="B390" s="176"/>
      <c r="C390" s="182"/>
      <c r="D390" s="153"/>
      <c r="E390" s="152"/>
      <c r="F390" s="180"/>
      <c r="G390" s="180" t="str">
        <f>IF($D$393=0,"",IF(D390="[For completion]","",D390/$D$393))</f>
        <v/>
      </c>
    </row>
    <row r="391" spans="1:7" s="174" customFormat="1" x14ac:dyDescent="0.3">
      <c r="A391" s="153" t="s">
        <v>1522</v>
      </c>
      <c r="B391" s="176"/>
      <c r="C391" s="182"/>
      <c r="D391" s="153"/>
      <c r="E391" s="152"/>
      <c r="F391" s="180"/>
      <c r="G391" s="180" t="str">
        <f>IF($D$393=0,"",IF(D391="[For completion]","",D391/$D$393))</f>
        <v/>
      </c>
    </row>
    <row r="392" spans="1:7" s="174" customFormat="1" x14ac:dyDescent="0.3">
      <c r="A392" s="153" t="s">
        <v>1521</v>
      </c>
      <c r="B392" s="176"/>
      <c r="C392" s="182"/>
      <c r="D392" s="153"/>
      <c r="E392" s="152"/>
      <c r="F392" s="180"/>
      <c r="G392" s="180" t="str">
        <f>IF($D$393=0,"",IF(D392="[For completion]","",D392/$D$393))</f>
        <v/>
      </c>
    </row>
    <row r="393" spans="1:7" s="174" customFormat="1" x14ac:dyDescent="0.3">
      <c r="A393" s="153" t="s">
        <v>1520</v>
      </c>
      <c r="B393" s="176"/>
      <c r="C393" s="182"/>
      <c r="D393" s="153"/>
      <c r="E393" s="152"/>
      <c r="F393" s="180"/>
      <c r="G393" s="180" t="str">
        <f>IF($D$393=0,"",IF(D393="[For completion]","",D393/$D$393))</f>
        <v/>
      </c>
    </row>
    <row r="394" spans="1:7" s="174" customFormat="1" x14ac:dyDescent="0.3">
      <c r="A394" s="153" t="s">
        <v>1519</v>
      </c>
      <c r="B394" s="153"/>
      <c r="C394" s="236"/>
      <c r="D394" s="153"/>
      <c r="E394" s="152"/>
      <c r="F394" s="152"/>
      <c r="G394" s="152"/>
    </row>
    <row r="395" spans="1:7" s="174" customFormat="1" x14ac:dyDescent="0.3">
      <c r="A395" s="153" t="s">
        <v>1518</v>
      </c>
      <c r="B395" s="153"/>
      <c r="C395" s="236"/>
      <c r="D395" s="153"/>
      <c r="E395" s="152"/>
      <c r="F395" s="152"/>
      <c r="G395" s="152"/>
    </row>
    <row r="396" spans="1:7" s="174" customFormat="1" x14ac:dyDescent="0.3">
      <c r="A396" s="153" t="s">
        <v>1517</v>
      </c>
      <c r="B396" s="153"/>
      <c r="C396" s="236"/>
      <c r="D396" s="153"/>
      <c r="E396" s="152"/>
      <c r="F396" s="152"/>
      <c r="G396" s="152"/>
    </row>
    <row r="397" spans="1:7" s="174" customFormat="1" x14ac:dyDescent="0.3">
      <c r="A397" s="153" t="s">
        <v>1516</v>
      </c>
      <c r="B397" s="153"/>
      <c r="C397" s="236"/>
      <c r="D397" s="153"/>
      <c r="E397" s="152"/>
      <c r="F397" s="152"/>
      <c r="G397" s="152"/>
    </row>
    <row r="398" spans="1:7" s="174" customFormat="1" x14ac:dyDescent="0.3">
      <c r="A398" s="153" t="s">
        <v>1515</v>
      </c>
      <c r="B398" s="153"/>
      <c r="C398" s="236"/>
      <c r="D398" s="153"/>
      <c r="E398" s="152"/>
      <c r="F398" s="152"/>
      <c r="G398" s="152"/>
    </row>
    <row r="399" spans="1:7" s="174" customFormat="1" x14ac:dyDescent="0.3">
      <c r="A399" s="153" t="s">
        <v>1514</v>
      </c>
      <c r="B399" s="153"/>
      <c r="C399" s="236"/>
      <c r="D399" s="153"/>
      <c r="E399" s="152"/>
      <c r="F399" s="152"/>
      <c r="G399" s="152"/>
    </row>
    <row r="400" spans="1:7" s="174" customFormat="1" x14ac:dyDescent="0.3">
      <c r="A400" s="153" t="s">
        <v>1513</v>
      </c>
      <c r="B400" s="153"/>
      <c r="C400" s="236"/>
      <c r="D400" s="153"/>
      <c r="E400" s="152"/>
      <c r="F400" s="152"/>
      <c r="G400" s="152"/>
    </row>
    <row r="401" spans="1:7" s="174" customFormat="1" x14ac:dyDescent="0.3">
      <c r="A401" s="153" t="s">
        <v>1512</v>
      </c>
      <c r="B401" s="153"/>
      <c r="C401" s="236"/>
      <c r="D401" s="153"/>
      <c r="E401" s="152"/>
      <c r="F401" s="152"/>
      <c r="G401" s="152"/>
    </row>
    <row r="402" spans="1:7" s="174" customFormat="1" x14ac:dyDescent="0.3">
      <c r="A402" s="153" t="s">
        <v>1511</v>
      </c>
      <c r="B402" s="153"/>
      <c r="C402" s="236"/>
      <c r="D402" s="153"/>
      <c r="E402" s="152"/>
      <c r="F402" s="152"/>
      <c r="G402" s="152"/>
    </row>
    <row r="403" spans="1:7" s="174" customFormat="1" x14ac:dyDescent="0.3">
      <c r="A403" s="153" t="s">
        <v>1510</v>
      </c>
      <c r="B403" s="153"/>
      <c r="C403" s="236"/>
      <c r="D403" s="153"/>
      <c r="E403" s="152"/>
      <c r="F403" s="152"/>
      <c r="G403" s="152"/>
    </row>
    <row r="404" spans="1:7" s="174" customFormat="1" x14ac:dyDescent="0.3">
      <c r="A404" s="153" t="s">
        <v>1509</v>
      </c>
      <c r="B404" s="153"/>
      <c r="C404" s="236"/>
      <c r="D404" s="153"/>
      <c r="E404" s="152"/>
      <c r="F404" s="152"/>
      <c r="G404" s="152"/>
    </row>
    <row r="405" spans="1:7" s="174" customFormat="1" x14ac:dyDescent="0.3">
      <c r="A405" s="153" t="s">
        <v>1508</v>
      </c>
      <c r="B405" s="153"/>
      <c r="C405" s="236"/>
      <c r="D405" s="153"/>
      <c r="E405" s="152"/>
      <c r="F405" s="152"/>
      <c r="G405" s="152"/>
    </row>
    <row r="406" spans="1:7" s="174" customFormat="1" x14ac:dyDescent="0.3">
      <c r="A406" s="153" t="s">
        <v>1507</v>
      </c>
      <c r="B406" s="153"/>
      <c r="C406" s="236"/>
      <c r="D406" s="153"/>
      <c r="E406" s="152"/>
      <c r="F406" s="152"/>
      <c r="G406" s="152"/>
    </row>
    <row r="407" spans="1:7" s="174" customFormat="1" x14ac:dyDescent="0.3">
      <c r="A407" s="153" t="s">
        <v>1506</v>
      </c>
      <c r="B407" s="153"/>
      <c r="C407" s="236"/>
      <c r="D407" s="153"/>
      <c r="E407" s="152"/>
      <c r="F407" s="152"/>
      <c r="G407" s="152"/>
    </row>
    <row r="408" spans="1:7" s="174" customFormat="1" x14ac:dyDescent="0.3">
      <c r="A408" s="153" t="s">
        <v>1505</v>
      </c>
      <c r="B408" s="153"/>
      <c r="C408" s="236"/>
      <c r="D408" s="153"/>
      <c r="E408" s="152"/>
      <c r="F408" s="152"/>
      <c r="G408" s="152"/>
    </row>
    <row r="409" spans="1:7" s="174" customFormat="1" x14ac:dyDescent="0.3">
      <c r="A409" s="153" t="s">
        <v>1504</v>
      </c>
      <c r="B409" s="153"/>
      <c r="C409" s="236"/>
      <c r="D409" s="153"/>
      <c r="E409" s="152"/>
      <c r="F409" s="152"/>
      <c r="G409" s="152"/>
    </row>
    <row r="410" spans="1:7" s="174" customFormat="1" x14ac:dyDescent="0.3">
      <c r="A410" s="153" t="s">
        <v>1503</v>
      </c>
      <c r="B410" s="153"/>
      <c r="C410" s="236"/>
      <c r="D410" s="153"/>
      <c r="E410" s="152"/>
      <c r="F410" s="152"/>
      <c r="G410" s="152"/>
    </row>
    <row r="411" spans="1:7" s="174" customFormat="1" x14ac:dyDescent="0.3">
      <c r="A411" s="153" t="s">
        <v>1502</v>
      </c>
      <c r="B411" s="153"/>
      <c r="C411" s="236"/>
      <c r="D411" s="153"/>
      <c r="E411" s="152"/>
      <c r="F411" s="152"/>
      <c r="G411" s="152"/>
    </row>
    <row r="412" spans="1:7" s="174" customFormat="1" x14ac:dyDescent="0.3">
      <c r="A412" s="153" t="s">
        <v>1501</v>
      </c>
      <c r="B412" s="153"/>
      <c r="C412" s="236"/>
      <c r="D412" s="153"/>
      <c r="E412" s="152"/>
      <c r="F412" s="152"/>
      <c r="G412" s="152"/>
    </row>
    <row r="413" spans="1:7" s="174" customFormat="1" x14ac:dyDescent="0.3">
      <c r="A413" s="153" t="s">
        <v>1500</v>
      </c>
      <c r="B413" s="153"/>
      <c r="C413" s="236"/>
      <c r="D413" s="153"/>
      <c r="E413" s="152"/>
      <c r="F413" s="152"/>
      <c r="G413" s="152"/>
    </row>
    <row r="414" spans="1:7" s="174" customFormat="1" x14ac:dyDescent="0.3">
      <c r="A414" s="153" t="s">
        <v>1499</v>
      </c>
      <c r="B414" s="153"/>
      <c r="C414" s="236"/>
      <c r="D414" s="153"/>
      <c r="E414" s="152"/>
      <c r="F414" s="152"/>
      <c r="G414" s="152"/>
    </row>
    <row r="415" spans="1:7" s="174" customFormat="1" x14ac:dyDescent="0.3">
      <c r="A415" s="153" t="s">
        <v>1498</v>
      </c>
      <c r="B415" s="153"/>
      <c r="C415" s="236"/>
      <c r="D415" s="153"/>
      <c r="E415" s="152"/>
      <c r="F415" s="152"/>
      <c r="G415" s="152"/>
    </row>
    <row r="416" spans="1:7" s="174" customFormat="1" x14ac:dyDescent="0.3">
      <c r="A416" s="153" t="s">
        <v>1497</v>
      </c>
      <c r="B416" s="153"/>
      <c r="C416" s="236"/>
      <c r="D416" s="153"/>
      <c r="E416" s="152"/>
      <c r="F416" s="152"/>
      <c r="G416" s="152"/>
    </row>
    <row r="417" spans="1:7" s="174" customFormat="1" x14ac:dyDescent="0.3">
      <c r="A417" s="153" t="s">
        <v>1496</v>
      </c>
      <c r="B417" s="153"/>
      <c r="C417" s="236"/>
      <c r="D417" s="153"/>
      <c r="E417" s="152"/>
      <c r="F417" s="152"/>
      <c r="G417" s="152"/>
    </row>
    <row r="418" spans="1:7" s="174" customFormat="1" x14ac:dyDescent="0.3">
      <c r="A418" s="153" t="s">
        <v>1495</v>
      </c>
      <c r="B418" s="153"/>
      <c r="C418" s="236"/>
      <c r="D418" s="153"/>
      <c r="E418" s="152"/>
      <c r="F418" s="152"/>
      <c r="G418" s="152"/>
    </row>
    <row r="419" spans="1:7" s="174" customFormat="1" x14ac:dyDescent="0.3">
      <c r="A419" s="153" t="s">
        <v>1494</v>
      </c>
      <c r="B419" s="153"/>
      <c r="C419" s="236"/>
      <c r="D419" s="153"/>
      <c r="E419" s="152"/>
      <c r="F419" s="152"/>
      <c r="G419" s="152"/>
    </row>
    <row r="420" spans="1:7" s="174" customFormat="1" x14ac:dyDescent="0.3">
      <c r="A420" s="153" t="s">
        <v>1493</v>
      </c>
      <c r="B420" s="153"/>
      <c r="C420" s="236"/>
      <c r="D420" s="153"/>
      <c r="E420" s="152"/>
      <c r="F420" s="152"/>
      <c r="G420" s="152"/>
    </row>
    <row r="421" spans="1:7" s="174" customFormat="1" x14ac:dyDescent="0.3">
      <c r="A421" s="153" t="s">
        <v>1492</v>
      </c>
      <c r="B421" s="153"/>
      <c r="C421" s="236"/>
      <c r="D421" s="153"/>
      <c r="E421" s="152"/>
      <c r="F421" s="152"/>
      <c r="G421" s="152"/>
    </row>
    <row r="422" spans="1:7" s="174" customFormat="1" x14ac:dyDescent="0.3">
      <c r="A422" s="153" t="s">
        <v>1491</v>
      </c>
      <c r="B422" s="153"/>
      <c r="C422" s="236"/>
      <c r="D422" s="153"/>
      <c r="E422" s="152"/>
      <c r="F422" s="152"/>
      <c r="G422" s="152"/>
    </row>
  </sheetData>
  <protectedRanges>
    <protectedRange sqref="C425:D425 F425:G425 B428:D451 C454:D454 F454:G454 C457:D464 B466:D474 F466:G474 C476:D476 F476:G476 C479:D486 B488:D496 F488:G496 F498:G524 C498:D524 B511:B524" name="Mortgage Assets III"/>
    <protectedRange sqref="F153:F158 B153:D158 B163:D168 F163:F168 B175:D178 F175:F178 B181:B184 D187 F187:G187 B195:D213 C182:D184 F182:F184 D150:D152 D160:D162 D170:D174 D180:D181" name="Mortgage Assets II"/>
    <protectedRange sqref="B234:D236 F228:G236 D238 F238:G238 B256:D258 F250:G258 B266:C275 B280:C285 C278:C279 F277:G285 D277:D285 C425:D425 D260:D275 F260:G275 B228:B233 B250:B255" name="Mortgage Asset IV"/>
    <protectedRange sqref="C3 B16:D26 F16:F26 B163:B168 B37:D42 F37:F42 C73:D75 F73:F75 B88:D97 F111:F148 B30:D34 F77:F97 C77:D87 F45 C45:D45 B29 D28:D29 F28:F34 D36 C47:D71 D46 F47:F71 B111:D148 D100:D110"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4C074AF5-1CCC-4FB6-92B9-CE0078D9F938}"/>
    <hyperlink ref="B7" location="'B1. HTT Mortgage Assets'!B166" display="7.A Residential Cover Pool" xr:uid="{F63CCC6F-58C3-4936-BF37-0E489CF4BB2F}"/>
    <hyperlink ref="B8" location="'B1. HTT Mortgage Assets'!B267" display="7.B Commercial Cover Pool" xr:uid="{1A538FAB-AC1D-48A5-A7AE-0BEEDA9BFBF3}"/>
    <hyperlink ref="B149" location="'2. Harmonised Glossary'!A9" display="Breakdown by Interest Rate" xr:uid="{F1658546-174D-48D6-82C0-12E49E9FC9CB}"/>
    <hyperlink ref="B11" location="'2. Harmonised Glossary'!A12" display="Property Type Information" xr:uid="{586459FB-B643-47A7-BF0F-3ED349412629}"/>
    <hyperlink ref="B215" location="'C. HTT Harmonised Glossary'!B13" display="11. Loan to Value (LTV) Information - UNINDEXED" xr:uid="{A0058D86-F4E9-4BDB-9C5E-01ABE5F48541}"/>
    <hyperlink ref="B237" location="'C. HTT Harmonised Glossary'!B16" display="12. Loan to Value (LTV) Information - INDEXED " xr:uid="{826941A8-711D-4124-889D-2805ACEF42B3}"/>
    <hyperlink ref="B179" location="'C. HTT Harmonised Glossary'!B19" display="9. Non-Performing Loans (NPLs)" xr:uid="{DA108D40-740B-4690-BF3E-A732F9011026}"/>
  </hyperlinks>
  <pageMargins left="0.7" right="0.7" top="0.75" bottom="0.75" header="0.3" footer="0.3"/>
  <pageSetup scale="30" orientation="portrait" r:id="rId1"/>
  <headerFooter>
    <oddFooter>&amp;R_x000D_&amp;1#&amp;"Calibri"&amp;10&amp;K0078D7 Classification : Internal</oddFooter>
  </headerFooter>
  <rowBreaks count="2" manualBreakCount="2">
    <brk id="148" max="16383" man="1"/>
    <brk id="25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1BE3-D7D9-4EFE-8DE8-B10FC0756D5E}">
  <sheetPr>
    <tabColor rgb="FFE36E00"/>
  </sheetPr>
  <dimension ref="A1:C403"/>
  <sheetViews>
    <sheetView view="pageBreakPreview" zoomScale="60" zoomScaleNormal="75" workbookViewId="0">
      <selection activeCell="A92" sqref="A92"/>
    </sheetView>
  </sheetViews>
  <sheetFormatPr defaultColWidth="11.44140625" defaultRowHeight="14.4" outlineLevelRow="1" x14ac:dyDescent="0.3"/>
  <cols>
    <col min="1" max="1" width="16.33203125" style="117" customWidth="1"/>
    <col min="2" max="2" width="89.88671875" style="221" bestFit="1" customWidth="1"/>
    <col min="3" max="3" width="134.6640625" style="117" customWidth="1"/>
    <col min="4" max="16384" width="11.44140625" style="117"/>
  </cols>
  <sheetData>
    <row r="1" spans="1:3" ht="31.2" x14ac:dyDescent="0.3">
      <c r="A1" s="129" t="s">
        <v>1786</v>
      </c>
      <c r="B1" s="129"/>
      <c r="C1" s="288" t="s">
        <v>1489</v>
      </c>
    </row>
    <row r="2" spans="1:3" x14ac:dyDescent="0.3">
      <c r="B2" s="273"/>
      <c r="C2" s="273"/>
    </row>
    <row r="3" spans="1:3" x14ac:dyDescent="0.3">
      <c r="A3" s="287" t="s">
        <v>1785</v>
      </c>
      <c r="B3" s="286"/>
      <c r="C3" s="273"/>
    </row>
    <row r="4" spans="1:3" x14ac:dyDescent="0.3">
      <c r="C4" s="273"/>
    </row>
    <row r="5" spans="1:3" ht="18" x14ac:dyDescent="0.3">
      <c r="A5" s="278" t="s">
        <v>5</v>
      </c>
      <c r="B5" s="278" t="s">
        <v>1784</v>
      </c>
      <c r="C5" s="277" t="s">
        <v>1693</v>
      </c>
    </row>
    <row r="6" spans="1:3" ht="28.8" x14ac:dyDescent="0.3">
      <c r="A6" s="276" t="s">
        <v>1783</v>
      </c>
      <c r="B6" s="249" t="s">
        <v>1782</v>
      </c>
      <c r="C6" s="285" t="s">
        <v>1781</v>
      </c>
    </row>
    <row r="7" spans="1:3" ht="28.8" x14ac:dyDescent="0.3">
      <c r="A7" s="276" t="s">
        <v>1780</v>
      </c>
      <c r="B7" s="249" t="s">
        <v>1779</v>
      </c>
      <c r="C7" s="285" t="s">
        <v>1778</v>
      </c>
    </row>
    <row r="8" spans="1:3" ht="28.8" x14ac:dyDescent="0.3">
      <c r="A8" s="276" t="s">
        <v>1777</v>
      </c>
      <c r="B8" s="249" t="s">
        <v>1776</v>
      </c>
      <c r="C8" s="285" t="s">
        <v>1775</v>
      </c>
    </row>
    <row r="9" spans="1:3" x14ac:dyDescent="0.3">
      <c r="A9" s="276" t="s">
        <v>1774</v>
      </c>
      <c r="B9" s="249" t="s">
        <v>1773</v>
      </c>
      <c r="C9" s="168" t="s">
        <v>1772</v>
      </c>
    </row>
    <row r="10" spans="1:3" ht="44.25" customHeight="1" x14ac:dyDescent="0.3">
      <c r="A10" s="276" t="s">
        <v>1771</v>
      </c>
      <c r="B10" s="249" t="s">
        <v>1770</v>
      </c>
      <c r="C10" s="284" t="s">
        <v>1769</v>
      </c>
    </row>
    <row r="11" spans="1:3" ht="54.75" customHeight="1" x14ac:dyDescent="0.3">
      <c r="A11" s="276" t="s">
        <v>1768</v>
      </c>
      <c r="B11" s="249" t="s">
        <v>1767</v>
      </c>
      <c r="C11" s="168" t="s">
        <v>1766</v>
      </c>
    </row>
    <row r="12" spans="1:3" x14ac:dyDescent="0.3">
      <c r="A12" s="276" t="s">
        <v>1765</v>
      </c>
      <c r="B12" s="249" t="s">
        <v>1764</v>
      </c>
      <c r="C12" s="279" t="s">
        <v>1763</v>
      </c>
    </row>
    <row r="13" spans="1:3" ht="28.8" x14ac:dyDescent="0.3">
      <c r="A13" s="276" t="s">
        <v>1762</v>
      </c>
      <c r="B13" s="249" t="s">
        <v>1761</v>
      </c>
      <c r="C13" s="279" t="s">
        <v>1760</v>
      </c>
    </row>
    <row r="14" spans="1:3" x14ac:dyDescent="0.3">
      <c r="A14" s="276" t="s">
        <v>1759</v>
      </c>
      <c r="B14" s="249" t="s">
        <v>1758</v>
      </c>
      <c r="C14" s="279" t="s">
        <v>1757</v>
      </c>
    </row>
    <row r="15" spans="1:3" ht="28.8" x14ac:dyDescent="0.3">
      <c r="A15" s="276" t="s">
        <v>1756</v>
      </c>
      <c r="B15" s="249" t="s">
        <v>1755</v>
      </c>
      <c r="C15" s="279" t="s">
        <v>1754</v>
      </c>
    </row>
    <row r="16" spans="1:3" x14ac:dyDescent="0.3">
      <c r="A16" s="276" t="s">
        <v>1753</v>
      </c>
      <c r="B16" s="249" t="s">
        <v>1752</v>
      </c>
      <c r="C16" s="279" t="s">
        <v>1751</v>
      </c>
    </row>
    <row r="17" spans="1:3" ht="30" customHeight="1" x14ac:dyDescent="0.3">
      <c r="A17" s="276" t="s">
        <v>1750</v>
      </c>
      <c r="B17" s="270" t="s">
        <v>1749</v>
      </c>
      <c r="C17" s="279" t="s">
        <v>1748</v>
      </c>
    </row>
    <row r="18" spans="1:3" ht="28.8" x14ac:dyDescent="0.3">
      <c r="A18" s="276" t="s">
        <v>1747</v>
      </c>
      <c r="B18" s="270" t="s">
        <v>1746</v>
      </c>
      <c r="C18" s="279" t="s">
        <v>1745</v>
      </c>
    </row>
    <row r="19" spans="1:3" x14ac:dyDescent="0.3">
      <c r="A19" s="276" t="s">
        <v>1744</v>
      </c>
      <c r="B19" s="270" t="s">
        <v>1743</v>
      </c>
      <c r="C19" s="279" t="s">
        <v>1742</v>
      </c>
    </row>
    <row r="20" spans="1:3" ht="28.8" x14ac:dyDescent="0.3">
      <c r="A20" s="276" t="s">
        <v>1741</v>
      </c>
      <c r="B20" s="249" t="s">
        <v>1740</v>
      </c>
      <c r="C20" s="279" t="s">
        <v>1739</v>
      </c>
    </row>
    <row r="21" spans="1:3" x14ac:dyDescent="0.3">
      <c r="A21" s="276" t="s">
        <v>1738</v>
      </c>
      <c r="B21" s="283" t="s">
        <v>1737</v>
      </c>
      <c r="C21" s="279" t="s">
        <v>1736</v>
      </c>
    </row>
    <row r="22" spans="1:3" x14ac:dyDescent="0.3">
      <c r="A22" s="276" t="s">
        <v>1735</v>
      </c>
      <c r="B22" s="274"/>
      <c r="C22" s="274"/>
    </row>
    <row r="23" spans="1:3" outlineLevel="1" x14ac:dyDescent="0.3">
      <c r="A23" s="276" t="s">
        <v>1734</v>
      </c>
      <c r="B23" s="279"/>
      <c r="C23" s="279"/>
    </row>
    <row r="24" spans="1:3" outlineLevel="1" x14ac:dyDescent="0.3">
      <c r="A24" s="276" t="s">
        <v>1733</v>
      </c>
      <c r="B24" s="282"/>
      <c r="C24" s="279"/>
    </row>
    <row r="25" spans="1:3" outlineLevel="1" x14ac:dyDescent="0.3">
      <c r="A25" s="276" t="s">
        <v>1732</v>
      </c>
      <c r="B25" s="282"/>
      <c r="C25" s="279"/>
    </row>
    <row r="26" spans="1:3" outlineLevel="1" x14ac:dyDescent="0.3">
      <c r="A26" s="276" t="s">
        <v>1731</v>
      </c>
      <c r="B26" s="282"/>
      <c r="C26" s="279"/>
    </row>
    <row r="27" spans="1:3" outlineLevel="1" x14ac:dyDescent="0.3">
      <c r="A27" s="276" t="s">
        <v>1730</v>
      </c>
      <c r="B27" s="282"/>
      <c r="C27" s="279"/>
    </row>
    <row r="28" spans="1:3" ht="18" outlineLevel="1" x14ac:dyDescent="0.3">
      <c r="A28" s="278"/>
      <c r="B28" s="278" t="s">
        <v>1729</v>
      </c>
      <c r="C28" s="277" t="s">
        <v>1693</v>
      </c>
    </row>
    <row r="29" spans="1:3" outlineLevel="1" x14ac:dyDescent="0.3">
      <c r="A29" s="276" t="s">
        <v>1728</v>
      </c>
      <c r="B29" s="249" t="s">
        <v>1727</v>
      </c>
      <c r="C29" s="279"/>
    </row>
    <row r="30" spans="1:3" outlineLevel="1" x14ac:dyDescent="0.3">
      <c r="A30" s="276" t="s">
        <v>1726</v>
      </c>
      <c r="B30" s="249" t="s">
        <v>1725</v>
      </c>
      <c r="C30" s="279"/>
    </row>
    <row r="31" spans="1:3" outlineLevel="1" x14ac:dyDescent="0.3">
      <c r="A31" s="276" t="s">
        <v>1724</v>
      </c>
      <c r="B31" s="249" t="s">
        <v>1723</v>
      </c>
      <c r="C31" s="279"/>
    </row>
    <row r="32" spans="1:3" ht="28.8" outlineLevel="1" x14ac:dyDescent="0.3">
      <c r="A32" s="276" t="s">
        <v>1722</v>
      </c>
      <c r="B32" s="280" t="s">
        <v>1721</v>
      </c>
      <c r="C32" s="279"/>
    </row>
    <row r="33" spans="1:3" outlineLevel="1" x14ac:dyDescent="0.3">
      <c r="A33" s="276" t="s">
        <v>1720</v>
      </c>
      <c r="B33" s="281"/>
      <c r="C33" s="279"/>
    </row>
    <row r="34" spans="1:3" outlineLevel="1" x14ac:dyDescent="0.3">
      <c r="A34" s="276" t="s">
        <v>1719</v>
      </c>
      <c r="B34" s="281"/>
      <c r="C34" s="279"/>
    </row>
    <row r="35" spans="1:3" outlineLevel="1" x14ac:dyDescent="0.3">
      <c r="A35" s="276" t="s">
        <v>1718</v>
      </c>
      <c r="B35" s="281"/>
      <c r="C35" s="279"/>
    </row>
    <row r="36" spans="1:3" outlineLevel="1" x14ac:dyDescent="0.3">
      <c r="A36" s="276" t="s">
        <v>1717</v>
      </c>
      <c r="B36" s="281"/>
      <c r="C36" s="279"/>
    </row>
    <row r="37" spans="1:3" outlineLevel="1" x14ac:dyDescent="0.3">
      <c r="A37" s="276" t="s">
        <v>1716</v>
      </c>
      <c r="B37" s="281"/>
      <c r="C37" s="279"/>
    </row>
    <row r="38" spans="1:3" outlineLevel="1" x14ac:dyDescent="0.3">
      <c r="A38" s="276" t="s">
        <v>1715</v>
      </c>
      <c r="B38" s="281"/>
      <c r="C38" s="279"/>
    </row>
    <row r="39" spans="1:3" outlineLevel="1" x14ac:dyDescent="0.3">
      <c r="A39" s="276" t="s">
        <v>1714</v>
      </c>
      <c r="B39" s="281"/>
      <c r="C39" s="279"/>
    </row>
    <row r="40" spans="1:3" outlineLevel="1" x14ac:dyDescent="0.3">
      <c r="A40" s="276" t="s">
        <v>1713</v>
      </c>
      <c r="B40" s="117"/>
      <c r="C40" s="279"/>
    </row>
    <row r="41" spans="1:3" outlineLevel="1" x14ac:dyDescent="0.3">
      <c r="A41" s="276" t="s">
        <v>1712</v>
      </c>
      <c r="B41" s="281"/>
      <c r="C41" s="279"/>
    </row>
    <row r="42" spans="1:3" outlineLevel="1" x14ac:dyDescent="0.3">
      <c r="A42" s="276" t="s">
        <v>1711</v>
      </c>
      <c r="B42" s="281"/>
      <c r="C42" s="279"/>
    </row>
    <row r="43" spans="1:3" outlineLevel="1" x14ac:dyDescent="0.3">
      <c r="A43" s="276" t="s">
        <v>1710</v>
      </c>
      <c r="B43" s="281"/>
      <c r="C43" s="279"/>
    </row>
    <row r="44" spans="1:3" ht="18" x14ac:dyDescent="0.3">
      <c r="A44" s="278"/>
      <c r="B44" s="278" t="s">
        <v>1709</v>
      </c>
      <c r="C44" s="277" t="s">
        <v>1708</v>
      </c>
    </row>
    <row r="45" spans="1:3" x14ac:dyDescent="0.3">
      <c r="A45" s="276" t="s">
        <v>1707</v>
      </c>
      <c r="B45" s="270" t="s">
        <v>1706</v>
      </c>
      <c r="C45" s="221" t="s">
        <v>50</v>
      </c>
    </row>
    <row r="46" spans="1:3" x14ac:dyDescent="0.3">
      <c r="A46" s="276" t="s">
        <v>1705</v>
      </c>
      <c r="B46" s="270" t="s">
        <v>1704</v>
      </c>
      <c r="C46" s="221" t="s">
        <v>1703</v>
      </c>
    </row>
    <row r="47" spans="1:3" x14ac:dyDescent="0.3">
      <c r="A47" s="276" t="s">
        <v>1702</v>
      </c>
      <c r="B47" s="270" t="s">
        <v>1701</v>
      </c>
      <c r="C47" s="221" t="s">
        <v>1700</v>
      </c>
    </row>
    <row r="48" spans="1:3" outlineLevel="1" x14ac:dyDescent="0.3">
      <c r="A48" s="276" t="s">
        <v>1699</v>
      </c>
      <c r="B48" s="280" t="s">
        <v>1698</v>
      </c>
      <c r="C48" s="279" t="s">
        <v>1697</v>
      </c>
    </row>
    <row r="49" spans="1:3" outlineLevel="1" x14ac:dyDescent="0.3">
      <c r="A49" s="276" t="s">
        <v>1696</v>
      </c>
      <c r="B49" s="275"/>
      <c r="C49" s="279"/>
    </row>
    <row r="50" spans="1:3" outlineLevel="1" x14ac:dyDescent="0.3">
      <c r="A50" s="276" t="s">
        <v>1695</v>
      </c>
      <c r="B50" s="280"/>
      <c r="C50" s="279"/>
    </row>
    <row r="51" spans="1:3" ht="18" x14ac:dyDescent="0.3">
      <c r="A51" s="278"/>
      <c r="B51" s="278" t="s">
        <v>1694</v>
      </c>
      <c r="C51" s="277" t="s">
        <v>1693</v>
      </c>
    </row>
    <row r="52" spans="1:3" x14ac:dyDescent="0.3">
      <c r="A52" s="276" t="s">
        <v>1692</v>
      </c>
      <c r="B52" s="249" t="s">
        <v>1691</v>
      </c>
      <c r="C52" s="221"/>
    </row>
    <row r="53" spans="1:3" x14ac:dyDescent="0.3">
      <c r="A53" s="276" t="s">
        <v>1690</v>
      </c>
      <c r="B53" s="275"/>
      <c r="C53" s="274"/>
    </row>
    <row r="54" spans="1:3" x14ac:dyDescent="0.3">
      <c r="A54" s="276" t="s">
        <v>1689</v>
      </c>
      <c r="B54" s="275"/>
      <c r="C54" s="274"/>
    </row>
    <row r="55" spans="1:3" x14ac:dyDescent="0.3">
      <c r="A55" s="276" t="s">
        <v>1688</v>
      </c>
      <c r="B55" s="275"/>
      <c r="C55" s="274"/>
    </row>
    <row r="56" spans="1:3" x14ac:dyDescent="0.3">
      <c r="A56" s="276" t="s">
        <v>1687</v>
      </c>
      <c r="B56" s="275"/>
      <c r="C56" s="274"/>
    </row>
    <row r="57" spans="1:3" x14ac:dyDescent="0.3">
      <c r="A57" s="276" t="s">
        <v>1686</v>
      </c>
      <c r="B57" s="275"/>
      <c r="C57" s="274"/>
    </row>
    <row r="58" spans="1:3" x14ac:dyDescent="0.3">
      <c r="B58" s="269"/>
    </row>
    <row r="59" spans="1:3" x14ac:dyDescent="0.3">
      <c r="B59" s="269"/>
    </row>
    <row r="60" spans="1:3" x14ac:dyDescent="0.3">
      <c r="B60" s="269"/>
    </row>
    <row r="61" spans="1:3" x14ac:dyDescent="0.3">
      <c r="B61" s="269"/>
    </row>
    <row r="62" spans="1:3" x14ac:dyDescent="0.3">
      <c r="B62" s="269"/>
    </row>
    <row r="63" spans="1:3" x14ac:dyDescent="0.3">
      <c r="B63" s="269"/>
    </row>
    <row r="64" spans="1:3" x14ac:dyDescent="0.3">
      <c r="B64" s="269"/>
    </row>
    <row r="65" spans="2:2" x14ac:dyDescent="0.3">
      <c r="B65" s="269"/>
    </row>
    <row r="66" spans="2:2" x14ac:dyDescent="0.3">
      <c r="B66" s="269"/>
    </row>
    <row r="67" spans="2:2" x14ac:dyDescent="0.3">
      <c r="B67" s="269"/>
    </row>
    <row r="68" spans="2:2" x14ac:dyDescent="0.3">
      <c r="B68" s="269"/>
    </row>
    <row r="69" spans="2:2" x14ac:dyDescent="0.3">
      <c r="B69" s="269"/>
    </row>
    <row r="70" spans="2:2" x14ac:dyDescent="0.3">
      <c r="B70" s="269"/>
    </row>
    <row r="71" spans="2:2" x14ac:dyDescent="0.3">
      <c r="B71" s="269"/>
    </row>
    <row r="72" spans="2:2" x14ac:dyDescent="0.3">
      <c r="B72" s="269"/>
    </row>
    <row r="73" spans="2:2" x14ac:dyDescent="0.3">
      <c r="B73" s="269"/>
    </row>
    <row r="74" spans="2:2" x14ac:dyDescent="0.3">
      <c r="B74" s="269"/>
    </row>
    <row r="75" spans="2:2" x14ac:dyDescent="0.3">
      <c r="B75" s="269"/>
    </row>
    <row r="76" spans="2:2" x14ac:dyDescent="0.3">
      <c r="B76" s="269"/>
    </row>
    <row r="77" spans="2:2" x14ac:dyDescent="0.3">
      <c r="B77" s="269"/>
    </row>
    <row r="78" spans="2:2" x14ac:dyDescent="0.3">
      <c r="B78" s="269"/>
    </row>
    <row r="79" spans="2:2" x14ac:dyDescent="0.3">
      <c r="B79" s="269"/>
    </row>
    <row r="80" spans="2:2" x14ac:dyDescent="0.3">
      <c r="B80" s="269"/>
    </row>
    <row r="81" spans="2:2" x14ac:dyDescent="0.3">
      <c r="B81" s="269"/>
    </row>
    <row r="82" spans="2:2" x14ac:dyDescent="0.3">
      <c r="B82" s="269"/>
    </row>
    <row r="83" spans="2:2" x14ac:dyDescent="0.3">
      <c r="B83" s="269"/>
    </row>
    <row r="84" spans="2:2" x14ac:dyDescent="0.3">
      <c r="B84" s="269"/>
    </row>
    <row r="85" spans="2:2" x14ac:dyDescent="0.3">
      <c r="B85" s="269"/>
    </row>
    <row r="86" spans="2:2" x14ac:dyDescent="0.3">
      <c r="B86" s="269"/>
    </row>
    <row r="87" spans="2:2" x14ac:dyDescent="0.3">
      <c r="B87" s="269"/>
    </row>
    <row r="88" spans="2:2" x14ac:dyDescent="0.3">
      <c r="B88" s="269"/>
    </row>
    <row r="89" spans="2:2" x14ac:dyDescent="0.3">
      <c r="B89" s="269"/>
    </row>
    <row r="90" spans="2:2" x14ac:dyDescent="0.3">
      <c r="B90" s="269"/>
    </row>
    <row r="91" spans="2:2" x14ac:dyDescent="0.3">
      <c r="B91" s="269"/>
    </row>
    <row r="92" spans="2:2" x14ac:dyDescent="0.3">
      <c r="B92" s="269"/>
    </row>
    <row r="93" spans="2:2" x14ac:dyDescent="0.3">
      <c r="B93" s="269"/>
    </row>
    <row r="94" spans="2:2" x14ac:dyDescent="0.3">
      <c r="B94" s="269"/>
    </row>
    <row r="95" spans="2:2" x14ac:dyDescent="0.3">
      <c r="B95" s="269"/>
    </row>
    <row r="96" spans="2:2" x14ac:dyDescent="0.3">
      <c r="B96" s="269"/>
    </row>
    <row r="97" spans="2:2" x14ac:dyDescent="0.3">
      <c r="B97" s="269"/>
    </row>
    <row r="98" spans="2:2" x14ac:dyDescent="0.3">
      <c r="B98" s="269"/>
    </row>
    <row r="99" spans="2:2" x14ac:dyDescent="0.3">
      <c r="B99" s="269"/>
    </row>
    <row r="100" spans="2:2" x14ac:dyDescent="0.3">
      <c r="B100" s="269"/>
    </row>
    <row r="101" spans="2:2" x14ac:dyDescent="0.3">
      <c r="B101" s="269"/>
    </row>
    <row r="102" spans="2:2" x14ac:dyDescent="0.3">
      <c r="B102" s="269"/>
    </row>
    <row r="103" spans="2:2" x14ac:dyDescent="0.3">
      <c r="B103" s="273"/>
    </row>
    <row r="104" spans="2:2" x14ac:dyDescent="0.3">
      <c r="B104" s="273"/>
    </row>
    <row r="105" spans="2:2" x14ac:dyDescent="0.3">
      <c r="B105" s="273"/>
    </row>
    <row r="106" spans="2:2" x14ac:dyDescent="0.3">
      <c r="B106" s="273"/>
    </row>
    <row r="107" spans="2:2" x14ac:dyDescent="0.3">
      <c r="B107" s="273"/>
    </row>
    <row r="108" spans="2:2" x14ac:dyDescent="0.3">
      <c r="B108" s="273"/>
    </row>
    <row r="109" spans="2:2" x14ac:dyDescent="0.3">
      <c r="B109" s="273"/>
    </row>
    <row r="110" spans="2:2" x14ac:dyDescent="0.3">
      <c r="B110" s="273"/>
    </row>
    <row r="111" spans="2:2" x14ac:dyDescent="0.3">
      <c r="B111" s="273"/>
    </row>
    <row r="112" spans="2:2" x14ac:dyDescent="0.3">
      <c r="B112" s="273"/>
    </row>
    <row r="113" spans="2:2" x14ac:dyDescent="0.3">
      <c r="B113" s="269"/>
    </row>
    <row r="114" spans="2:2" x14ac:dyDescent="0.3">
      <c r="B114" s="269"/>
    </row>
    <row r="115" spans="2:2" x14ac:dyDescent="0.3">
      <c r="B115" s="269"/>
    </row>
    <row r="116" spans="2:2" x14ac:dyDescent="0.3">
      <c r="B116" s="269"/>
    </row>
    <row r="117" spans="2:2" x14ac:dyDescent="0.3">
      <c r="B117" s="269"/>
    </row>
    <row r="118" spans="2:2" x14ac:dyDescent="0.3">
      <c r="B118" s="269"/>
    </row>
    <row r="119" spans="2:2" x14ac:dyDescent="0.3">
      <c r="B119" s="269"/>
    </row>
    <row r="120" spans="2:2" x14ac:dyDescent="0.3">
      <c r="B120" s="269"/>
    </row>
    <row r="121" spans="2:2" x14ac:dyDescent="0.3">
      <c r="B121" s="272"/>
    </row>
    <row r="122" spans="2:2" x14ac:dyDescent="0.3">
      <c r="B122" s="269"/>
    </row>
    <row r="123" spans="2:2" x14ac:dyDescent="0.3">
      <c r="B123" s="269"/>
    </row>
    <row r="124" spans="2:2" x14ac:dyDescent="0.3">
      <c r="B124" s="269"/>
    </row>
    <row r="125" spans="2:2" x14ac:dyDescent="0.3">
      <c r="B125" s="269"/>
    </row>
    <row r="126" spans="2:2" x14ac:dyDescent="0.3">
      <c r="B126" s="269"/>
    </row>
    <row r="127" spans="2:2" x14ac:dyDescent="0.3">
      <c r="B127" s="269"/>
    </row>
    <row r="128" spans="2:2" x14ac:dyDescent="0.3">
      <c r="B128" s="269"/>
    </row>
    <row r="129" spans="2:2" x14ac:dyDescent="0.3">
      <c r="B129" s="269"/>
    </row>
    <row r="130" spans="2:2" x14ac:dyDescent="0.3">
      <c r="B130" s="269"/>
    </row>
    <row r="131" spans="2:2" x14ac:dyDescent="0.3">
      <c r="B131" s="269"/>
    </row>
    <row r="132" spans="2:2" x14ac:dyDescent="0.3">
      <c r="B132" s="269"/>
    </row>
    <row r="133" spans="2:2" x14ac:dyDescent="0.3">
      <c r="B133" s="269"/>
    </row>
    <row r="134" spans="2:2" x14ac:dyDescent="0.3">
      <c r="B134" s="269"/>
    </row>
    <row r="135" spans="2:2" x14ac:dyDescent="0.3">
      <c r="B135" s="269"/>
    </row>
    <row r="136" spans="2:2" x14ac:dyDescent="0.3">
      <c r="B136" s="269"/>
    </row>
    <row r="137" spans="2:2" x14ac:dyDescent="0.3">
      <c r="B137" s="269"/>
    </row>
    <row r="138" spans="2:2" x14ac:dyDescent="0.3">
      <c r="B138" s="269"/>
    </row>
    <row r="140" spans="2:2" x14ac:dyDescent="0.3">
      <c r="B140" s="269"/>
    </row>
    <row r="141" spans="2:2" x14ac:dyDescent="0.3">
      <c r="B141" s="269"/>
    </row>
    <row r="142" spans="2:2" x14ac:dyDescent="0.3">
      <c r="B142" s="269"/>
    </row>
    <row r="147" spans="2:2" x14ac:dyDescent="0.3">
      <c r="B147" s="268"/>
    </row>
    <row r="148" spans="2:2" x14ac:dyDescent="0.3">
      <c r="B148" s="271"/>
    </row>
    <row r="154" spans="2:2" x14ac:dyDescent="0.3">
      <c r="B154" s="270"/>
    </row>
    <row r="155" spans="2:2" x14ac:dyDescent="0.3">
      <c r="B155" s="269"/>
    </row>
    <row r="157" spans="2:2" x14ac:dyDescent="0.3">
      <c r="B157" s="269"/>
    </row>
    <row r="158" spans="2:2" x14ac:dyDescent="0.3">
      <c r="B158" s="269"/>
    </row>
    <row r="159" spans="2:2" x14ac:dyDescent="0.3">
      <c r="B159" s="269"/>
    </row>
    <row r="160" spans="2:2" x14ac:dyDescent="0.3">
      <c r="B160" s="269"/>
    </row>
    <row r="161" spans="2:2" x14ac:dyDescent="0.3">
      <c r="B161" s="269"/>
    </row>
    <row r="162" spans="2:2" x14ac:dyDescent="0.3">
      <c r="B162" s="269"/>
    </row>
    <row r="163" spans="2:2" x14ac:dyDescent="0.3">
      <c r="B163" s="269"/>
    </row>
    <row r="164" spans="2:2" x14ac:dyDescent="0.3">
      <c r="B164" s="269"/>
    </row>
    <row r="165" spans="2:2" x14ac:dyDescent="0.3">
      <c r="B165" s="269"/>
    </row>
    <row r="166" spans="2:2" x14ac:dyDescent="0.3">
      <c r="B166" s="269"/>
    </row>
    <row r="167" spans="2:2" x14ac:dyDescent="0.3">
      <c r="B167" s="269"/>
    </row>
    <row r="168" spans="2:2" x14ac:dyDescent="0.3">
      <c r="B168" s="269"/>
    </row>
    <row r="265" spans="2:2" x14ac:dyDescent="0.3">
      <c r="B265" s="249"/>
    </row>
    <row r="266" spans="2:2" x14ac:dyDescent="0.3">
      <c r="B266" s="269"/>
    </row>
    <row r="267" spans="2:2" x14ac:dyDescent="0.3">
      <c r="B267" s="269"/>
    </row>
    <row r="270" spans="2:2" x14ac:dyDescent="0.3">
      <c r="B270" s="269"/>
    </row>
    <row r="286" spans="2:2" x14ac:dyDescent="0.3">
      <c r="B286" s="249"/>
    </row>
    <row r="316" spans="2:2" x14ac:dyDescent="0.3">
      <c r="B316" s="268"/>
    </row>
    <row r="317" spans="2:2" x14ac:dyDescent="0.3">
      <c r="B317" s="269"/>
    </row>
    <row r="319" spans="2:2" x14ac:dyDescent="0.3">
      <c r="B319" s="269"/>
    </row>
    <row r="320" spans="2:2" x14ac:dyDescent="0.3">
      <c r="B320" s="269"/>
    </row>
    <row r="321" spans="2:2" x14ac:dyDescent="0.3">
      <c r="B321" s="269"/>
    </row>
    <row r="322" spans="2:2" x14ac:dyDescent="0.3">
      <c r="B322" s="269"/>
    </row>
    <row r="323" spans="2:2" x14ac:dyDescent="0.3">
      <c r="B323" s="269"/>
    </row>
    <row r="324" spans="2:2" x14ac:dyDescent="0.3">
      <c r="B324" s="269"/>
    </row>
    <row r="325" spans="2:2" x14ac:dyDescent="0.3">
      <c r="B325" s="269"/>
    </row>
    <row r="326" spans="2:2" x14ac:dyDescent="0.3">
      <c r="B326" s="269"/>
    </row>
    <row r="327" spans="2:2" x14ac:dyDescent="0.3">
      <c r="B327" s="269"/>
    </row>
    <row r="328" spans="2:2" x14ac:dyDescent="0.3">
      <c r="B328" s="269"/>
    </row>
    <row r="329" spans="2:2" x14ac:dyDescent="0.3">
      <c r="B329" s="269"/>
    </row>
    <row r="330" spans="2:2" x14ac:dyDescent="0.3">
      <c r="B330" s="269"/>
    </row>
    <row r="342" spans="2:2" x14ac:dyDescent="0.3">
      <c r="B342" s="269"/>
    </row>
    <row r="343" spans="2:2" x14ac:dyDescent="0.3">
      <c r="B343" s="269"/>
    </row>
    <row r="344" spans="2:2" x14ac:dyDescent="0.3">
      <c r="B344" s="269"/>
    </row>
    <row r="345" spans="2:2" x14ac:dyDescent="0.3">
      <c r="B345" s="269"/>
    </row>
    <row r="346" spans="2:2" x14ac:dyDescent="0.3">
      <c r="B346" s="269"/>
    </row>
    <row r="347" spans="2:2" x14ac:dyDescent="0.3">
      <c r="B347" s="269"/>
    </row>
    <row r="348" spans="2:2" x14ac:dyDescent="0.3">
      <c r="B348" s="269"/>
    </row>
    <row r="349" spans="2:2" x14ac:dyDescent="0.3">
      <c r="B349" s="269"/>
    </row>
    <row r="350" spans="2:2" x14ac:dyDescent="0.3">
      <c r="B350" s="269"/>
    </row>
    <row r="352" spans="2:2" x14ac:dyDescent="0.3">
      <c r="B352" s="269"/>
    </row>
    <row r="353" spans="2:2" x14ac:dyDescent="0.3">
      <c r="B353" s="269"/>
    </row>
    <row r="354" spans="2:2" x14ac:dyDescent="0.3">
      <c r="B354" s="269"/>
    </row>
    <row r="355" spans="2:2" x14ac:dyDescent="0.3">
      <c r="B355" s="269"/>
    </row>
    <row r="356" spans="2:2" x14ac:dyDescent="0.3">
      <c r="B356" s="269"/>
    </row>
    <row r="358" spans="2:2" x14ac:dyDescent="0.3">
      <c r="B358" s="269"/>
    </row>
    <row r="361" spans="2:2" x14ac:dyDescent="0.3">
      <c r="B361" s="269"/>
    </row>
    <row r="364" spans="2:2" x14ac:dyDescent="0.3">
      <c r="B364" s="269"/>
    </row>
    <row r="365" spans="2:2" x14ac:dyDescent="0.3">
      <c r="B365" s="269"/>
    </row>
    <row r="366" spans="2:2" x14ac:dyDescent="0.3">
      <c r="B366" s="269"/>
    </row>
    <row r="367" spans="2:2" x14ac:dyDescent="0.3">
      <c r="B367" s="269"/>
    </row>
    <row r="368" spans="2:2" x14ac:dyDescent="0.3">
      <c r="B368" s="269"/>
    </row>
    <row r="369" spans="2:2" x14ac:dyDescent="0.3">
      <c r="B369" s="269"/>
    </row>
    <row r="370" spans="2:2" x14ac:dyDescent="0.3">
      <c r="B370" s="269"/>
    </row>
    <row r="371" spans="2:2" x14ac:dyDescent="0.3">
      <c r="B371" s="269"/>
    </row>
    <row r="372" spans="2:2" x14ac:dyDescent="0.3">
      <c r="B372" s="269"/>
    </row>
    <row r="373" spans="2:2" x14ac:dyDescent="0.3">
      <c r="B373" s="269"/>
    </row>
    <row r="374" spans="2:2" x14ac:dyDescent="0.3">
      <c r="B374" s="269"/>
    </row>
    <row r="375" spans="2:2" x14ac:dyDescent="0.3">
      <c r="B375" s="269"/>
    </row>
    <row r="376" spans="2:2" x14ac:dyDescent="0.3">
      <c r="B376" s="269"/>
    </row>
    <row r="377" spans="2:2" x14ac:dyDescent="0.3">
      <c r="B377" s="269"/>
    </row>
    <row r="378" spans="2:2" x14ac:dyDescent="0.3">
      <c r="B378" s="269"/>
    </row>
    <row r="379" spans="2:2" x14ac:dyDescent="0.3">
      <c r="B379" s="269"/>
    </row>
    <row r="380" spans="2:2" x14ac:dyDescent="0.3">
      <c r="B380" s="269"/>
    </row>
    <row r="381" spans="2:2" x14ac:dyDescent="0.3">
      <c r="B381" s="269"/>
    </row>
    <row r="382" spans="2:2" x14ac:dyDescent="0.3">
      <c r="B382" s="269"/>
    </row>
    <row r="386" spans="2:2" x14ac:dyDescent="0.3">
      <c r="B386" s="268"/>
    </row>
    <row r="403" spans="2:2" x14ac:dyDescent="0.3">
      <c r="B403" s="267"/>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ageMargins left="0.70866141732283472" right="0.70866141732283472" top="0.74803149606299213" bottom="0.74803149606299213" header="0.31496062992125984" footer="0.31496062992125984"/>
  <pageSetup paperSize="9" scale="49" orientation="landscape" r:id="rId1"/>
  <headerFooter>
    <oddHeader>&amp;R&amp;G</oddHeader>
    <oddFooter>&amp;R_x000D_&amp;1#&amp;"Calibri"&amp;10&amp;K0078D7 Classification :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31"/>
  <sheetViews>
    <sheetView topLeftCell="A5" zoomScaleNormal="100" zoomScaleSheetLayoutView="96" workbookViewId="0">
      <selection activeCell="C11" sqref="C11:D11"/>
    </sheetView>
  </sheetViews>
  <sheetFormatPr defaultRowHeight="14.4" x14ac:dyDescent="0.25"/>
  <cols>
    <col min="1" max="1" width="0.44140625" customWidth="1"/>
    <col min="2" max="2" width="21.33203125" customWidth="1"/>
    <col min="3" max="3" width="10.21875" customWidth="1"/>
    <col min="4" max="4" width="3.5546875" customWidth="1"/>
    <col min="5" max="5" width="11.109375" customWidth="1"/>
    <col min="6" max="6" width="1" customWidth="1"/>
    <col min="7" max="7" width="0.33203125" customWidth="1"/>
    <col min="8" max="8" width="4.44140625" customWidth="1"/>
    <col min="9" max="9" width="15.77734375" customWidth="1"/>
    <col min="10" max="10" width="0.44140625" customWidth="1"/>
    <col min="11" max="11" width="14.21875" customWidth="1"/>
    <col min="12" max="12" width="0.109375" customWidth="1"/>
    <col min="13" max="13" width="0.44140625" customWidth="1"/>
  </cols>
  <sheetData>
    <row r="1" spans="2:12" s="1" customFormat="1" ht="5.25" customHeight="1" x14ac:dyDescent="0.15"/>
    <row r="2" spans="2:12" s="1" customFormat="1" ht="3.75" customHeight="1" x14ac:dyDescent="0.15">
      <c r="B2" s="68"/>
    </row>
    <row r="3" spans="2:12" s="1" customFormat="1" ht="22.95" customHeight="1" x14ac:dyDescent="0.15">
      <c r="B3" s="68"/>
      <c r="D3" s="74" t="s">
        <v>14</v>
      </c>
      <c r="E3" s="74"/>
      <c r="F3" s="74"/>
      <c r="G3" s="74"/>
      <c r="H3" s="74"/>
      <c r="I3" s="74"/>
      <c r="J3" s="74"/>
      <c r="K3" s="74"/>
      <c r="L3" s="74"/>
    </row>
    <row r="4" spans="2:12" s="1" customFormat="1" ht="11.1" customHeight="1" x14ac:dyDescent="0.15">
      <c r="B4" s="68"/>
    </row>
    <row r="5" spans="2:12" s="1" customFormat="1" ht="3.75" customHeight="1" x14ac:dyDescent="0.15"/>
    <row r="6" spans="2:12" s="1" customFormat="1" ht="33" customHeight="1" x14ac:dyDescent="0.15">
      <c r="B6" s="70" t="s">
        <v>939</v>
      </c>
      <c r="C6" s="70"/>
      <c r="D6" s="70"/>
      <c r="E6" s="70"/>
      <c r="F6" s="70"/>
      <c r="G6" s="70"/>
      <c r="H6" s="70"/>
      <c r="I6" s="70"/>
      <c r="J6" s="70"/>
      <c r="K6" s="70"/>
    </row>
    <row r="7" spans="2:12" s="1" customFormat="1" ht="10.65" customHeight="1" x14ac:dyDescent="0.15"/>
    <row r="8" spans="2:12" s="1" customFormat="1" ht="19.2" customHeight="1" x14ac:dyDescent="0.15">
      <c r="B8" s="64" t="s">
        <v>940</v>
      </c>
      <c r="C8" s="64"/>
      <c r="D8" s="64"/>
      <c r="E8" s="64"/>
      <c r="F8" s="64"/>
      <c r="G8" s="64"/>
      <c r="H8" s="64"/>
      <c r="I8" s="64"/>
      <c r="J8" s="64"/>
      <c r="K8" s="64"/>
      <c r="L8" s="64"/>
    </row>
    <row r="9" spans="2:12" s="1" customFormat="1" ht="2.7" customHeight="1" x14ac:dyDescent="0.15"/>
    <row r="10" spans="2:12" s="1" customFormat="1" ht="3.75" customHeight="1" x14ac:dyDescent="0.15">
      <c r="B10" s="63" t="s">
        <v>940</v>
      </c>
    </row>
    <row r="11" spans="2:12" s="1" customFormat="1" ht="21.3" customHeight="1" x14ac:dyDescent="0.15">
      <c r="B11" s="63"/>
      <c r="C11" s="71">
        <v>46022</v>
      </c>
      <c r="D11" s="71"/>
    </row>
    <row r="12" spans="2:12" s="1" customFormat="1" ht="4.2" customHeight="1" x14ac:dyDescent="0.15">
      <c r="B12" s="63"/>
    </row>
    <row r="13" spans="2:12" s="1" customFormat="1" ht="6.9" customHeight="1" x14ac:dyDescent="0.15"/>
    <row r="14" spans="2:12" s="1" customFormat="1" ht="19.2" customHeight="1" x14ac:dyDescent="0.15">
      <c r="B14" s="64" t="s">
        <v>941</v>
      </c>
      <c r="C14" s="64"/>
      <c r="D14" s="64"/>
      <c r="E14" s="64"/>
      <c r="F14" s="64"/>
      <c r="G14" s="64"/>
      <c r="H14" s="64"/>
      <c r="I14" s="64"/>
      <c r="J14" s="64"/>
      <c r="K14" s="64"/>
      <c r="L14" s="64"/>
    </row>
    <row r="15" spans="2:12" s="1" customFormat="1" ht="12.75" customHeight="1" x14ac:dyDescent="0.15"/>
    <row r="16" spans="2:12" s="1" customFormat="1" ht="17.55" customHeight="1" x14ac:dyDescent="0.15">
      <c r="B16" s="65" t="s">
        <v>921</v>
      </c>
      <c r="C16" s="65"/>
      <c r="D16" s="72"/>
      <c r="E16" s="72"/>
      <c r="F16" s="72"/>
      <c r="G16" s="72"/>
      <c r="H16" s="72"/>
      <c r="I16" s="72"/>
      <c r="J16" s="72"/>
      <c r="K16" s="72"/>
    </row>
    <row r="17" spans="2:11" s="1" customFormat="1" ht="14.85" customHeight="1" x14ac:dyDescent="0.15">
      <c r="B17" s="66" t="s">
        <v>922</v>
      </c>
      <c r="C17" s="66"/>
      <c r="D17" s="66" t="s">
        <v>923</v>
      </c>
      <c r="E17" s="66"/>
      <c r="F17" s="66"/>
      <c r="G17" s="66" t="s">
        <v>924</v>
      </c>
      <c r="H17" s="66"/>
      <c r="I17" s="66"/>
      <c r="J17" s="66"/>
      <c r="K17" s="66"/>
    </row>
    <row r="18" spans="2:11" s="1" customFormat="1" ht="14.4" customHeight="1" x14ac:dyDescent="0.15"/>
    <row r="19" spans="2:11" s="1" customFormat="1" ht="16.5" customHeight="1" x14ac:dyDescent="0.15">
      <c r="B19" s="67" t="s">
        <v>925</v>
      </c>
      <c r="C19" s="67"/>
      <c r="D19" s="67"/>
      <c r="E19" s="67"/>
      <c r="F19" s="72"/>
      <c r="G19" s="72"/>
      <c r="H19" s="72"/>
      <c r="I19" s="72"/>
      <c r="J19" s="73"/>
      <c r="K19" s="73"/>
    </row>
    <row r="20" spans="2:11" s="1" customFormat="1" ht="14.85" customHeight="1" x14ac:dyDescent="0.15">
      <c r="B20" s="69" t="s">
        <v>926</v>
      </c>
      <c r="C20" s="69"/>
      <c r="D20" s="69" t="s">
        <v>927</v>
      </c>
      <c r="E20" s="69"/>
      <c r="F20" s="69"/>
      <c r="G20" s="69" t="s">
        <v>928</v>
      </c>
      <c r="H20" s="69"/>
      <c r="I20" s="69"/>
      <c r="J20" s="69"/>
      <c r="K20" s="69"/>
    </row>
    <row r="21" spans="2:11" s="1" customFormat="1" ht="14.4" customHeight="1" x14ac:dyDescent="0.15"/>
    <row r="22" spans="2:11" s="1" customFormat="1" ht="16.5" customHeight="1" x14ac:dyDescent="0.15">
      <c r="B22" s="67" t="s">
        <v>929</v>
      </c>
      <c r="C22" s="67"/>
      <c r="D22" s="67"/>
      <c r="E22" s="67"/>
      <c r="F22" s="67"/>
      <c r="G22" s="67"/>
      <c r="H22" s="72"/>
      <c r="I22" s="72"/>
      <c r="J22" s="72"/>
      <c r="K22" s="6"/>
    </row>
    <row r="23" spans="2:11" s="1" customFormat="1" ht="14.85" customHeight="1" x14ac:dyDescent="0.15">
      <c r="B23" s="69" t="s">
        <v>930</v>
      </c>
      <c r="C23" s="69"/>
      <c r="D23" s="69" t="s">
        <v>931</v>
      </c>
      <c r="E23" s="69"/>
      <c r="F23" s="69"/>
      <c r="G23" s="69" t="s">
        <v>932</v>
      </c>
      <c r="H23" s="69"/>
      <c r="I23" s="69"/>
      <c r="J23" s="69"/>
      <c r="K23" s="69"/>
    </row>
    <row r="24" spans="2:11" s="1" customFormat="1" ht="13.35" customHeight="1" x14ac:dyDescent="0.15"/>
    <row r="25" spans="2:11" s="1" customFormat="1" ht="14.85" customHeight="1" x14ac:dyDescent="0.15">
      <c r="B25" s="67" t="s">
        <v>933</v>
      </c>
      <c r="C25" s="67"/>
      <c r="D25" s="73"/>
      <c r="E25" s="73"/>
      <c r="F25" s="73"/>
      <c r="G25" s="73"/>
      <c r="H25" s="73"/>
      <c r="I25" s="73"/>
      <c r="J25" s="73"/>
      <c r="K25" s="73"/>
    </row>
    <row r="26" spans="2:11" s="1" customFormat="1" ht="14.85" customHeight="1" x14ac:dyDescent="0.15">
      <c r="B26" s="69" t="s">
        <v>934</v>
      </c>
      <c r="C26" s="69"/>
      <c r="D26" s="62"/>
      <c r="E26" s="62"/>
      <c r="F26" s="62"/>
      <c r="G26" s="62"/>
      <c r="H26" s="62"/>
      <c r="I26" s="62"/>
      <c r="J26" s="62"/>
      <c r="K26" s="62"/>
    </row>
    <row r="27" spans="2:11" s="1" customFormat="1" ht="11.1" customHeight="1" x14ac:dyDescent="0.15"/>
    <row r="28" spans="2:11" s="1" customFormat="1" ht="14.85" customHeight="1" x14ac:dyDescent="0.15">
      <c r="B28" s="67" t="s">
        <v>935</v>
      </c>
      <c r="C28" s="67"/>
      <c r="D28" s="67"/>
      <c r="E28" s="67"/>
      <c r="F28" s="67"/>
      <c r="G28" s="67"/>
      <c r="H28" s="67"/>
      <c r="I28" s="67"/>
      <c r="J28" s="67"/>
      <c r="K28" s="67"/>
    </row>
    <row r="29" spans="2:11" s="1" customFormat="1" ht="14.85" customHeight="1" x14ac:dyDescent="0.15">
      <c r="B29" s="69" t="s">
        <v>936</v>
      </c>
      <c r="C29" s="69"/>
      <c r="D29" s="69"/>
      <c r="E29" s="69"/>
      <c r="F29" s="69"/>
      <c r="G29" s="69"/>
      <c r="H29" s="69"/>
      <c r="I29" s="69"/>
      <c r="J29" s="69"/>
      <c r="K29" s="69"/>
    </row>
    <row r="30" spans="2:11" s="1" customFormat="1" ht="14.85" customHeight="1" x14ac:dyDescent="0.15">
      <c r="B30" s="69" t="s">
        <v>937</v>
      </c>
      <c r="C30" s="69"/>
      <c r="D30" s="69"/>
      <c r="E30" s="69"/>
      <c r="F30" s="69"/>
      <c r="G30" s="69"/>
      <c r="H30" s="69"/>
      <c r="I30" s="69"/>
      <c r="J30" s="69"/>
      <c r="K30" s="69"/>
    </row>
    <row r="31" spans="2:11" s="1" customFormat="1" ht="14.85" customHeight="1" x14ac:dyDescent="0.15">
      <c r="B31" s="69" t="s">
        <v>938</v>
      </c>
      <c r="C31" s="69"/>
      <c r="D31" s="69"/>
      <c r="E31" s="69"/>
      <c r="F31" s="69"/>
      <c r="G31" s="69"/>
      <c r="H31" s="69"/>
      <c r="I31" s="69"/>
      <c r="J31" s="69"/>
      <c r="K31" s="69"/>
    </row>
  </sheetData>
  <mergeCells count="34">
    <mergeCell ref="G20:K20"/>
    <mergeCell ref="G23:K23"/>
    <mergeCell ref="H22:J22"/>
    <mergeCell ref="I25:K25"/>
    <mergeCell ref="I26:K26"/>
    <mergeCell ref="B26:C26"/>
    <mergeCell ref="B28:K28"/>
    <mergeCell ref="B29:K29"/>
    <mergeCell ref="B30:K30"/>
    <mergeCell ref="B31:K31"/>
    <mergeCell ref="D26:H26"/>
    <mergeCell ref="B2:B4"/>
    <mergeCell ref="B20:C20"/>
    <mergeCell ref="B22:G22"/>
    <mergeCell ref="B23:C23"/>
    <mergeCell ref="B25:C25"/>
    <mergeCell ref="B6:K6"/>
    <mergeCell ref="B8:L8"/>
    <mergeCell ref="C11:D11"/>
    <mergeCell ref="D16:F16"/>
    <mergeCell ref="D17:F17"/>
    <mergeCell ref="D20:F20"/>
    <mergeCell ref="D23:F23"/>
    <mergeCell ref="D25:H25"/>
    <mergeCell ref="D3:L3"/>
    <mergeCell ref="F19:I19"/>
    <mergeCell ref="G16:K16"/>
    <mergeCell ref="B10:B12"/>
    <mergeCell ref="B14:L14"/>
    <mergeCell ref="B16:C16"/>
    <mergeCell ref="B17:C17"/>
    <mergeCell ref="B19:E19"/>
    <mergeCell ref="G17:K17"/>
    <mergeCell ref="J19:K19"/>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Q22"/>
  <sheetViews>
    <sheetView view="pageBreakPreview" zoomScaleNormal="100" zoomScaleSheetLayoutView="100" workbookViewId="0">
      <selection activeCell="R14" sqref="R14"/>
    </sheetView>
  </sheetViews>
  <sheetFormatPr defaultRowHeight="14.4" x14ac:dyDescent="0.25"/>
  <cols>
    <col min="1" max="1" width="0.44140625" customWidth="1"/>
    <col min="2" max="2" width="0.109375" customWidth="1"/>
    <col min="3" max="3" width="9.109375" customWidth="1"/>
    <col min="4" max="4" width="11" customWidth="1"/>
    <col min="5" max="5" width="15.44140625" customWidth="1"/>
    <col min="6" max="6" width="3.6640625" customWidth="1"/>
    <col min="7" max="7" width="4.6640625" customWidth="1"/>
    <col min="8" max="8" width="10.109375" customWidth="1"/>
    <col min="9" max="9" width="8.21875" customWidth="1"/>
    <col min="10" max="10" width="7.5546875" customWidth="1"/>
    <col min="11" max="11" width="8.5546875" customWidth="1"/>
    <col min="12" max="12" width="9.6640625" customWidth="1"/>
    <col min="13" max="13" width="13" customWidth="1"/>
    <col min="14" max="14" width="12.44140625" customWidth="1"/>
    <col min="15" max="15" width="12.5546875" customWidth="1"/>
    <col min="16" max="17" width="0.109375" customWidth="1"/>
  </cols>
  <sheetData>
    <row r="1" spans="2:17" s="1" customFormat="1" ht="9" customHeight="1" x14ac:dyDescent="0.15"/>
    <row r="2" spans="2:17" s="1" customFormat="1" ht="22.95" customHeight="1" x14ac:dyDescent="0.15">
      <c r="B2" s="68"/>
      <c r="C2" s="68"/>
      <c r="D2" s="68"/>
      <c r="E2" s="74" t="s">
        <v>14</v>
      </c>
      <c r="F2" s="74"/>
      <c r="G2" s="74"/>
      <c r="H2" s="74"/>
      <c r="I2" s="74"/>
      <c r="J2" s="74"/>
    </row>
    <row r="3" spans="2:17" s="1" customFormat="1" ht="14.85" customHeight="1" x14ac:dyDescent="0.15">
      <c r="B3" s="68"/>
      <c r="C3" s="68"/>
      <c r="D3" s="68"/>
    </row>
    <row r="4" spans="2:17" s="1" customFormat="1" ht="2.7" customHeight="1" x14ac:dyDescent="0.15"/>
    <row r="5" spans="2:17" s="1" customFormat="1" ht="33" customHeight="1" x14ac:dyDescent="0.15">
      <c r="C5" s="70" t="s">
        <v>964</v>
      </c>
      <c r="D5" s="70"/>
      <c r="E5" s="70"/>
      <c r="F5" s="70"/>
      <c r="G5" s="70"/>
      <c r="H5" s="70"/>
      <c r="I5" s="70"/>
      <c r="J5" s="70"/>
      <c r="K5" s="70"/>
    </row>
    <row r="6" spans="2:17" s="1" customFormat="1" ht="5.25" customHeight="1" x14ac:dyDescent="0.15"/>
    <row r="7" spans="2:17" s="1" customFormat="1" ht="19.2" customHeight="1" x14ac:dyDescent="0.15">
      <c r="C7" s="64" t="s">
        <v>965</v>
      </c>
      <c r="D7" s="64"/>
      <c r="E7" s="64"/>
      <c r="F7" s="64"/>
      <c r="G7" s="64"/>
      <c r="H7" s="64"/>
      <c r="I7" s="64"/>
      <c r="J7" s="64"/>
      <c r="K7" s="64"/>
      <c r="L7" s="64"/>
      <c r="M7" s="64"/>
      <c r="N7" s="64"/>
      <c r="O7" s="64"/>
      <c r="P7" s="64"/>
      <c r="Q7" s="64"/>
    </row>
    <row r="8" spans="2:17" s="1" customFormat="1" ht="4.2" customHeight="1" x14ac:dyDescent="0.15"/>
    <row r="9" spans="2:17" s="1" customFormat="1" ht="33.6" customHeight="1" x14ac:dyDescent="0.15">
      <c r="C9" s="10" t="s">
        <v>942</v>
      </c>
      <c r="D9" s="10" t="s">
        <v>943</v>
      </c>
      <c r="E9" s="10" t="s">
        <v>944</v>
      </c>
      <c r="F9" s="77" t="s">
        <v>945</v>
      </c>
      <c r="G9" s="77"/>
      <c r="H9" s="11" t="s">
        <v>946</v>
      </c>
      <c r="I9" s="10" t="s">
        <v>947</v>
      </c>
      <c r="J9" s="11" t="s">
        <v>948</v>
      </c>
      <c r="K9" s="10" t="s">
        <v>949</v>
      </c>
      <c r="L9" s="11" t="s">
        <v>950</v>
      </c>
      <c r="M9" s="11" t="s">
        <v>951</v>
      </c>
      <c r="N9" s="11" t="s">
        <v>952</v>
      </c>
      <c r="O9" s="11" t="s">
        <v>961</v>
      </c>
    </row>
    <row r="10" spans="2:17" s="1" customFormat="1" ht="13.8" customHeight="1" x14ac:dyDescent="0.15">
      <c r="C10" s="12" t="s">
        <v>953</v>
      </c>
      <c r="D10" s="12" t="s">
        <v>954</v>
      </c>
      <c r="E10" s="13">
        <v>750000000</v>
      </c>
      <c r="F10" s="75">
        <v>43181</v>
      </c>
      <c r="G10" s="75"/>
      <c r="H10" s="14">
        <v>46834</v>
      </c>
      <c r="I10" s="12" t="s">
        <v>1</v>
      </c>
      <c r="J10" s="12" t="s">
        <v>955</v>
      </c>
      <c r="K10" s="15">
        <v>8.7500000000000008E-3</v>
      </c>
      <c r="L10" s="12" t="s">
        <v>956</v>
      </c>
      <c r="M10" s="12" t="s">
        <v>957</v>
      </c>
      <c r="N10" s="16">
        <v>2.22465753424658</v>
      </c>
      <c r="O10" s="12" t="s">
        <v>962</v>
      </c>
    </row>
    <row r="11" spans="2:17" s="1" customFormat="1" ht="13.8" customHeight="1" x14ac:dyDescent="0.15">
      <c r="C11" s="12" t="s">
        <v>958</v>
      </c>
      <c r="D11" s="12" t="s">
        <v>959</v>
      </c>
      <c r="E11" s="13">
        <v>1000000000</v>
      </c>
      <c r="F11" s="75">
        <v>45229</v>
      </c>
      <c r="G11" s="75"/>
      <c r="H11" s="14">
        <v>47056</v>
      </c>
      <c r="I11" s="12" t="s">
        <v>1</v>
      </c>
      <c r="J11" s="12" t="s">
        <v>955</v>
      </c>
      <c r="K11" s="15">
        <v>3.7499999999999999E-2</v>
      </c>
      <c r="L11" s="12" t="s">
        <v>956</v>
      </c>
      <c r="M11" s="12" t="s">
        <v>960</v>
      </c>
      <c r="N11" s="16">
        <v>2.8328767123287699</v>
      </c>
      <c r="O11" s="12" t="s">
        <v>963</v>
      </c>
    </row>
    <row r="12" spans="2:17" s="1" customFormat="1" ht="11.1" customHeight="1" x14ac:dyDescent="0.15">
      <c r="C12" s="17"/>
      <c r="D12" s="18"/>
      <c r="E12" s="19">
        <v>1750000000</v>
      </c>
      <c r="F12" s="76"/>
      <c r="G12" s="76"/>
      <c r="H12" s="17"/>
      <c r="I12" s="17"/>
      <c r="J12" s="17"/>
      <c r="K12" s="17"/>
      <c r="L12" s="17"/>
      <c r="M12" s="17"/>
      <c r="N12" s="17"/>
      <c r="O12" s="17"/>
    </row>
    <row r="13" spans="2:17" s="1" customFormat="1" ht="5.85" customHeight="1" x14ac:dyDescent="0.15"/>
    <row r="14" spans="2:17" s="1" customFormat="1" ht="19.649999999999999" customHeight="1" x14ac:dyDescent="0.15">
      <c r="C14" s="64" t="s">
        <v>966</v>
      </c>
      <c r="D14" s="64"/>
      <c r="E14" s="64"/>
      <c r="F14" s="64"/>
      <c r="G14" s="64"/>
      <c r="H14" s="64"/>
      <c r="I14" s="64"/>
      <c r="J14" s="64"/>
      <c r="K14" s="64"/>
      <c r="L14" s="64"/>
      <c r="M14" s="64"/>
      <c r="N14" s="64"/>
      <c r="O14" s="64"/>
      <c r="P14" s="64"/>
    </row>
    <row r="15" spans="2:17" s="1" customFormat="1" ht="2.7" customHeight="1" x14ac:dyDescent="0.15"/>
    <row r="16" spans="2:17" s="1" customFormat="1" ht="14.85" customHeight="1" x14ac:dyDescent="0.15">
      <c r="C16" s="7" t="s">
        <v>967</v>
      </c>
      <c r="G16" s="78">
        <v>1750000000</v>
      </c>
      <c r="H16" s="78"/>
    </row>
    <row r="17" spans="3:8" s="1" customFormat="1" ht="0.45" customHeight="1" x14ac:dyDescent="0.15">
      <c r="C17" s="7"/>
      <c r="G17" s="79"/>
      <c r="H17" s="81">
        <v>2.5178571428571401E-2</v>
      </c>
    </row>
    <row r="18" spans="3:8" s="1" customFormat="1" ht="14.4" customHeight="1" x14ac:dyDescent="0.15">
      <c r="C18" s="7" t="s">
        <v>968</v>
      </c>
      <c r="D18" s="7"/>
      <c r="G18" s="79"/>
      <c r="H18" s="81"/>
    </row>
    <row r="19" spans="3:8" s="1" customFormat="1" ht="1.05" customHeight="1" x14ac:dyDescent="0.15">
      <c r="C19" s="7"/>
      <c r="D19" s="7"/>
      <c r="G19" s="80"/>
      <c r="H19" s="82">
        <v>2.5722113502935402</v>
      </c>
    </row>
    <row r="20" spans="3:8" s="1" customFormat="1" ht="13.8" customHeight="1" x14ac:dyDescent="0.15">
      <c r="C20" s="7" t="s">
        <v>969</v>
      </c>
      <c r="D20" s="7"/>
      <c r="G20" s="80"/>
      <c r="H20" s="82"/>
    </row>
    <row r="21" spans="3:8" s="1" customFormat="1" ht="2.1" customHeight="1" x14ac:dyDescent="0.15">
      <c r="C21" s="7"/>
      <c r="D21" s="7"/>
    </row>
    <row r="22" spans="3:8" s="1" customFormat="1" ht="15.9" customHeight="1" x14ac:dyDescent="0.15">
      <c r="C22" s="20" t="s">
        <v>970</v>
      </c>
    </row>
  </sheetData>
  <mergeCells count="14">
    <mergeCell ref="H19:H20"/>
    <mergeCell ref="B2:D3"/>
    <mergeCell ref="C14:P14"/>
    <mergeCell ref="C5:K5"/>
    <mergeCell ref="C7:Q7"/>
    <mergeCell ref="E2:J2"/>
    <mergeCell ref="F10:G10"/>
    <mergeCell ref="F11:G11"/>
    <mergeCell ref="F12:G12"/>
    <mergeCell ref="F9:G9"/>
    <mergeCell ref="G16:H16"/>
    <mergeCell ref="G17:G18"/>
    <mergeCell ref="G19:G20"/>
    <mergeCell ref="H17:H18"/>
  </mergeCells>
  <pageMargins left="0.7" right="0.7" top="0.75" bottom="0.75" header="0.3" footer="0.3"/>
  <pageSetup paperSize="9" orientation="landscape" r:id="rId1"/>
  <headerFooter alignWithMargins="0">
    <oddFooter>&amp;R_x000D_&amp;1#&amp;"Aptos"&amp;10&amp;K0078D7 Classification :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G20"/>
  <sheetViews>
    <sheetView view="pageBreakPreview" zoomScale="102" zoomScaleNormal="100" zoomScaleSheetLayoutView="102" workbookViewId="0">
      <selection activeCell="A92" sqref="A92"/>
    </sheetView>
  </sheetViews>
  <sheetFormatPr defaultRowHeight="14.4" x14ac:dyDescent="0.25"/>
  <cols>
    <col min="1" max="1" width="0.44140625" customWidth="1"/>
    <col min="2" max="2" width="23.21875" customWidth="1"/>
    <col min="3" max="3" width="23.33203125" customWidth="1"/>
    <col min="4" max="4" width="14.5546875" customWidth="1"/>
    <col min="5" max="5" width="19.44140625" customWidth="1"/>
    <col min="6" max="6" width="4.88671875" customWidth="1"/>
    <col min="7" max="7" width="0.109375" customWidth="1"/>
    <col min="8" max="8" width="0.21875" customWidth="1"/>
  </cols>
  <sheetData>
    <row r="1" spans="2:7" s="1" customFormat="1" ht="1.05" customHeight="1" x14ac:dyDescent="0.15"/>
    <row r="2" spans="2:7" s="1" customFormat="1" ht="7.5" customHeight="1" x14ac:dyDescent="0.15">
      <c r="B2" s="68"/>
    </row>
    <row r="3" spans="2:7" s="1" customFormat="1" ht="22.95" customHeight="1" x14ac:dyDescent="0.15">
      <c r="B3" s="68"/>
      <c r="C3" s="74" t="s">
        <v>14</v>
      </c>
      <c r="D3" s="74"/>
      <c r="E3" s="74"/>
      <c r="F3" s="74"/>
      <c r="G3" s="74"/>
    </row>
    <row r="4" spans="2:7" s="1" customFormat="1" ht="7.5" customHeight="1" x14ac:dyDescent="0.15">
      <c r="B4" s="68"/>
    </row>
    <row r="5" spans="2:7" s="1" customFormat="1" ht="4.2" customHeight="1" x14ac:dyDescent="0.15"/>
    <row r="6" spans="2:7" s="1" customFormat="1" ht="33" customHeight="1" x14ac:dyDescent="0.15">
      <c r="B6" s="70" t="s">
        <v>988</v>
      </c>
      <c r="C6" s="70"/>
      <c r="D6" s="70"/>
      <c r="E6" s="70"/>
      <c r="F6" s="70"/>
    </row>
    <row r="7" spans="2:7" s="1" customFormat="1" ht="9.6" customHeight="1" x14ac:dyDescent="0.15"/>
    <row r="8" spans="2:7" s="1" customFormat="1" ht="19.2" customHeight="1" x14ac:dyDescent="0.15">
      <c r="B8" s="83" t="s">
        <v>989</v>
      </c>
      <c r="C8" s="83"/>
      <c r="D8" s="83"/>
      <c r="E8" s="83"/>
      <c r="F8" s="83"/>
    </row>
    <row r="9" spans="2:7" s="1" customFormat="1" ht="12.75" customHeight="1" x14ac:dyDescent="0.15"/>
    <row r="10" spans="2:7" s="1" customFormat="1" ht="15.9" customHeight="1" x14ac:dyDescent="0.15">
      <c r="B10" s="5" t="s">
        <v>971</v>
      </c>
      <c r="C10" s="21" t="s">
        <v>972</v>
      </c>
      <c r="D10" s="21" t="s">
        <v>973</v>
      </c>
      <c r="E10" s="21" t="s">
        <v>974</v>
      </c>
    </row>
    <row r="11" spans="2:7" s="1" customFormat="1" ht="14.85" customHeight="1" x14ac:dyDescent="0.15">
      <c r="B11" s="7" t="s">
        <v>975</v>
      </c>
      <c r="C11" s="22" t="s">
        <v>976</v>
      </c>
      <c r="D11" s="22" t="s">
        <v>977</v>
      </c>
      <c r="E11" s="22" t="s">
        <v>978</v>
      </c>
    </row>
    <row r="12" spans="2:7" s="1" customFormat="1" ht="14.85" customHeight="1" x14ac:dyDescent="0.15">
      <c r="B12" s="7" t="s">
        <v>979</v>
      </c>
      <c r="C12" s="22" t="s">
        <v>980</v>
      </c>
      <c r="D12" s="22" t="s">
        <v>977</v>
      </c>
      <c r="E12" s="22" t="s">
        <v>981</v>
      </c>
    </row>
    <row r="13" spans="2:7" s="1" customFormat="1" ht="14.85" customHeight="1" x14ac:dyDescent="0.15">
      <c r="B13" s="7" t="s">
        <v>982</v>
      </c>
      <c r="C13" s="22" t="s">
        <v>983</v>
      </c>
      <c r="D13" s="22" t="s">
        <v>977</v>
      </c>
      <c r="E13" s="22" t="s">
        <v>984</v>
      </c>
    </row>
    <row r="14" spans="2:7" s="1" customFormat="1" ht="28.8" customHeight="1" x14ac:dyDescent="0.15"/>
    <row r="15" spans="2:7" s="1" customFormat="1" ht="19.2" customHeight="1" x14ac:dyDescent="0.15">
      <c r="B15" s="83" t="s">
        <v>990</v>
      </c>
      <c r="C15" s="83"/>
      <c r="D15" s="83"/>
      <c r="E15" s="83"/>
      <c r="F15" s="83"/>
    </row>
    <row r="16" spans="2:7" s="1" customFormat="1" ht="15.9" customHeight="1" x14ac:dyDescent="0.15"/>
    <row r="17" spans="2:4" s="1" customFormat="1" ht="15.9" customHeight="1" x14ac:dyDescent="0.15">
      <c r="B17" s="5" t="s">
        <v>971</v>
      </c>
      <c r="C17" s="21" t="s">
        <v>972</v>
      </c>
      <c r="D17" s="21" t="s">
        <v>973</v>
      </c>
    </row>
    <row r="18" spans="2:4" s="1" customFormat="1" ht="14.85" customHeight="1" x14ac:dyDescent="0.15">
      <c r="B18" s="7" t="s">
        <v>975</v>
      </c>
      <c r="C18" s="22" t="s">
        <v>985</v>
      </c>
      <c r="D18" s="22"/>
    </row>
    <row r="19" spans="2:4" s="1" customFormat="1" ht="14.85" customHeight="1" x14ac:dyDescent="0.15">
      <c r="B19" s="7" t="s">
        <v>979</v>
      </c>
      <c r="C19" s="22" t="s">
        <v>986</v>
      </c>
      <c r="D19" s="22" t="s">
        <v>977</v>
      </c>
    </row>
    <row r="20" spans="2:4" s="1" customFormat="1" ht="14.85" customHeight="1" x14ac:dyDescent="0.15">
      <c r="B20" s="7" t="s">
        <v>982</v>
      </c>
      <c r="C20" s="22" t="s">
        <v>987</v>
      </c>
      <c r="D20" s="22" t="s">
        <v>977</v>
      </c>
    </row>
  </sheetData>
  <mergeCells count="5">
    <mergeCell ref="B15:F15"/>
    <mergeCell ref="B2:B4"/>
    <mergeCell ref="B6:F6"/>
    <mergeCell ref="B8:F8"/>
    <mergeCell ref="C3:G3"/>
  </mergeCells>
  <pageMargins left="0.7" right="0.7" top="0.75" bottom="0.75" header="0.3" footer="0.3"/>
  <pageSetup paperSize="9" orientation="portrait" r:id="rId1"/>
  <headerFooter alignWithMargins="0">
    <oddFooter>&amp;R_x000D_&amp;1#&amp;"Aptos"&amp;10&amp;K0078D7 Classification :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D57"/>
  <sheetViews>
    <sheetView view="pageBreakPreview" zoomScale="60" zoomScaleNormal="100" workbookViewId="0">
      <selection activeCell="A92" sqref="A92"/>
    </sheetView>
  </sheetViews>
  <sheetFormatPr defaultRowHeight="14.4" x14ac:dyDescent="0.25"/>
  <cols>
    <col min="1" max="1" width="0.6640625" customWidth="1"/>
    <col min="2" max="2" width="69.33203125" customWidth="1"/>
    <col min="3" max="3" width="18.109375" customWidth="1"/>
    <col min="4" max="4" width="5.88671875" customWidth="1"/>
  </cols>
  <sheetData>
    <row r="1" spans="2:4" s="1" customFormat="1" ht="9" customHeight="1" x14ac:dyDescent="0.15">
      <c r="B1" s="68"/>
    </row>
    <row r="2" spans="2:4" s="1" customFormat="1" ht="22.95" customHeight="1" x14ac:dyDescent="0.15">
      <c r="B2" s="68"/>
      <c r="C2" s="8" t="s">
        <v>14</v>
      </c>
    </row>
    <row r="3" spans="2:4" s="1" customFormat="1" ht="5.85" customHeight="1" x14ac:dyDescent="0.15">
      <c r="B3" s="68"/>
      <c r="C3" s="84"/>
    </row>
    <row r="4" spans="2:4" s="1" customFormat="1" ht="11.1" customHeight="1" x14ac:dyDescent="0.15">
      <c r="C4" s="84"/>
    </row>
    <row r="5" spans="2:4" s="1" customFormat="1" ht="33" customHeight="1" x14ac:dyDescent="0.15">
      <c r="B5" s="70" t="s">
        <v>1046</v>
      </c>
      <c r="C5" s="70"/>
    </row>
    <row r="6" spans="2:4" s="1" customFormat="1" ht="14.4" customHeight="1" x14ac:dyDescent="0.15">
      <c r="B6" s="7" t="s">
        <v>1047</v>
      </c>
    </row>
    <row r="7" spans="2:4" s="1" customFormat="1" ht="2.1" customHeight="1" x14ac:dyDescent="0.15"/>
    <row r="8" spans="2:4" s="1" customFormat="1" ht="19.2" customHeight="1" x14ac:dyDescent="0.15">
      <c r="B8" s="64" t="s">
        <v>1048</v>
      </c>
      <c r="C8" s="64"/>
    </row>
    <row r="9" spans="2:4" s="1" customFormat="1" ht="5.25" customHeight="1" x14ac:dyDescent="0.15"/>
    <row r="10" spans="2:4" s="1" customFormat="1" ht="21.3" customHeight="1" x14ac:dyDescent="0.25">
      <c r="B10" s="23" t="s">
        <v>991</v>
      </c>
      <c r="C10" s="24">
        <v>1750000000</v>
      </c>
      <c r="D10" s="25" t="s">
        <v>992</v>
      </c>
    </row>
    <row r="11" spans="2:4" s="1" customFormat="1" ht="21.3" customHeight="1" x14ac:dyDescent="0.25">
      <c r="B11" s="23" t="s">
        <v>993</v>
      </c>
      <c r="C11" s="24">
        <v>2275920687.77</v>
      </c>
      <c r="D11" s="25" t="s">
        <v>994</v>
      </c>
    </row>
    <row r="12" spans="2:4" s="1" customFormat="1" ht="21.3" customHeight="1" x14ac:dyDescent="0.25">
      <c r="B12" s="23" t="s">
        <v>995</v>
      </c>
      <c r="C12" s="24">
        <v>20000000</v>
      </c>
      <c r="D12" s="25" t="s">
        <v>996</v>
      </c>
    </row>
    <row r="13" spans="2:4" s="1" customFormat="1" ht="21.3" customHeight="1" x14ac:dyDescent="0.25">
      <c r="B13" s="23" t="s">
        <v>997</v>
      </c>
      <c r="C13" s="24">
        <v>108400899.18000001</v>
      </c>
      <c r="D13" s="25" t="s">
        <v>998</v>
      </c>
    </row>
    <row r="14" spans="2:4" s="1" customFormat="1" ht="21.3" customHeight="1" x14ac:dyDescent="0.25">
      <c r="B14" s="23" t="s">
        <v>999</v>
      </c>
      <c r="C14" s="26">
        <v>0.373898049685713</v>
      </c>
      <c r="D14" s="27"/>
    </row>
    <row r="15" spans="2:4" s="1" customFormat="1" ht="5.25" customHeight="1" x14ac:dyDescent="0.15"/>
    <row r="16" spans="2:4" s="1" customFormat="1" ht="19.2" customHeight="1" x14ac:dyDescent="0.15">
      <c r="B16" s="64" t="s">
        <v>1049</v>
      </c>
      <c r="C16" s="64"/>
    </row>
    <row r="17" spans="2:4" s="1" customFormat="1" ht="5.25" customHeight="1" x14ac:dyDescent="0.15"/>
    <row r="18" spans="2:4" s="1" customFormat="1" ht="21.3" customHeight="1" x14ac:dyDescent="0.25">
      <c r="B18" s="23" t="s">
        <v>1000</v>
      </c>
      <c r="C18" s="24">
        <v>1883955389.5410099</v>
      </c>
      <c r="D18" s="25" t="s">
        <v>1001</v>
      </c>
    </row>
    <row r="19" spans="2:4" s="1" customFormat="1" ht="21.3" customHeight="1" x14ac:dyDescent="0.25">
      <c r="B19" s="23" t="s">
        <v>1002</v>
      </c>
      <c r="C19" s="26">
        <v>1.0765459368805801</v>
      </c>
      <c r="D19" s="28" t="s">
        <v>1003</v>
      </c>
    </row>
    <row r="20" spans="2:4" s="1" customFormat="1" ht="21.3" customHeight="1" x14ac:dyDescent="0.25">
      <c r="B20" s="2" t="s">
        <v>1004</v>
      </c>
      <c r="C20" s="29" t="s">
        <v>1005</v>
      </c>
      <c r="D20" s="30" t="s">
        <v>1006</v>
      </c>
    </row>
    <row r="21" spans="2:4" s="1" customFormat="1" ht="5.25" customHeight="1" x14ac:dyDescent="0.15"/>
    <row r="22" spans="2:4" s="1" customFormat="1" ht="19.2" customHeight="1" x14ac:dyDescent="0.15">
      <c r="B22" s="64" t="s">
        <v>1050</v>
      </c>
      <c r="C22" s="64"/>
    </row>
    <row r="23" spans="2:4" s="1" customFormat="1" ht="5.25" customHeight="1" x14ac:dyDescent="0.15"/>
    <row r="24" spans="2:4" s="1" customFormat="1" ht="21.3" customHeight="1" x14ac:dyDescent="0.25">
      <c r="B24" s="23" t="s">
        <v>1007</v>
      </c>
      <c r="C24" s="24">
        <v>19055436.685704902</v>
      </c>
      <c r="D24" s="25" t="s">
        <v>1008</v>
      </c>
    </row>
    <row r="25" spans="2:4" s="1" customFormat="1" ht="21.3" customHeight="1" x14ac:dyDescent="0.25">
      <c r="B25" s="23" t="s">
        <v>1009</v>
      </c>
      <c r="C25" s="24">
        <v>108400899.18000001</v>
      </c>
      <c r="D25" s="25" t="s">
        <v>1010</v>
      </c>
    </row>
    <row r="26" spans="2:4" s="1" customFormat="1" ht="21.3" customHeight="1" x14ac:dyDescent="0.25">
      <c r="B26" s="23" t="s">
        <v>1011</v>
      </c>
      <c r="C26" s="31">
        <v>0</v>
      </c>
      <c r="D26" s="25" t="s">
        <v>1012</v>
      </c>
    </row>
    <row r="27" spans="2:4" s="1" customFormat="1" ht="21.3" customHeight="1" x14ac:dyDescent="0.25">
      <c r="B27" s="23" t="s">
        <v>1000</v>
      </c>
      <c r="C27" s="24">
        <v>1883955389.5410099</v>
      </c>
      <c r="D27" s="25"/>
    </row>
    <row r="28" spans="2:4" s="1" customFormat="1" ht="21.3" customHeight="1" x14ac:dyDescent="0.25">
      <c r="B28" s="23" t="s">
        <v>1013</v>
      </c>
      <c r="C28" s="26">
        <v>1.14937812880384</v>
      </c>
      <c r="D28" s="28" t="s">
        <v>1003</v>
      </c>
    </row>
    <row r="29" spans="2:4" s="1" customFormat="1" ht="21.3" customHeight="1" x14ac:dyDescent="0.25">
      <c r="B29" s="2" t="s">
        <v>1014</v>
      </c>
      <c r="C29" s="29" t="s">
        <v>1005</v>
      </c>
      <c r="D29" s="30" t="s">
        <v>1015</v>
      </c>
    </row>
    <row r="30" spans="2:4" s="1" customFormat="1" ht="5.25" customHeight="1" x14ac:dyDescent="0.15"/>
    <row r="31" spans="2:4" s="1" customFormat="1" ht="19.2" customHeight="1" x14ac:dyDescent="0.15">
      <c r="B31" s="64" t="s">
        <v>1051</v>
      </c>
      <c r="C31" s="64"/>
    </row>
    <row r="32" spans="2:4" s="1" customFormat="1" ht="5.25" customHeight="1" x14ac:dyDescent="0.15"/>
    <row r="33" spans="2:4" s="1" customFormat="1" ht="21.3" customHeight="1" x14ac:dyDescent="0.25">
      <c r="B33" s="23" t="s">
        <v>1016</v>
      </c>
      <c r="C33" s="24">
        <v>407202826.390001</v>
      </c>
      <c r="D33" s="25" t="s">
        <v>1017</v>
      </c>
    </row>
    <row r="34" spans="2:4" s="1" customFormat="1" ht="21.3" customHeight="1" x14ac:dyDescent="0.25">
      <c r="B34" s="23" t="s">
        <v>1018</v>
      </c>
      <c r="C34" s="24">
        <v>407202826.390001</v>
      </c>
      <c r="D34" s="25"/>
    </row>
    <row r="35" spans="2:4" s="1" customFormat="1" ht="21.3" customHeight="1" x14ac:dyDescent="0.25">
      <c r="B35" s="23" t="s">
        <v>1019</v>
      </c>
      <c r="C35" s="32" t="s">
        <v>94</v>
      </c>
      <c r="D35" s="25"/>
    </row>
    <row r="36" spans="2:4" s="1" customFormat="1" ht="21.3" customHeight="1" x14ac:dyDescent="0.25">
      <c r="B36" s="23" t="s">
        <v>1020</v>
      </c>
      <c r="C36" s="32" t="s">
        <v>94</v>
      </c>
      <c r="D36" s="25"/>
    </row>
    <row r="37" spans="2:4" s="1" customFormat="1" ht="21.3" customHeight="1" x14ac:dyDescent="0.25">
      <c r="B37" s="23" t="s">
        <v>1021</v>
      </c>
      <c r="C37" s="32" t="s">
        <v>94</v>
      </c>
      <c r="D37" s="27"/>
    </row>
    <row r="38" spans="2:4" s="1" customFormat="1" ht="21.3" customHeight="1" x14ac:dyDescent="0.25">
      <c r="B38" s="23" t="s">
        <v>1022</v>
      </c>
      <c r="C38" s="24">
        <v>2011411725.4067099</v>
      </c>
      <c r="D38" s="25" t="s">
        <v>1023</v>
      </c>
    </row>
    <row r="39" spans="2:4" s="1" customFormat="1" ht="21.3" customHeight="1" x14ac:dyDescent="0.25">
      <c r="B39" s="23" t="s">
        <v>1000</v>
      </c>
      <c r="C39" s="24">
        <v>1883955389.5410099</v>
      </c>
      <c r="D39" s="27"/>
    </row>
    <row r="40" spans="2:4" s="1" customFormat="1" ht="21.3" customHeight="1" x14ac:dyDescent="0.25">
      <c r="B40" s="23" t="s">
        <v>1024</v>
      </c>
      <c r="C40" s="24">
        <v>19055436.685704902</v>
      </c>
      <c r="D40" s="27"/>
    </row>
    <row r="41" spans="2:4" s="1" customFormat="1" ht="21.3" customHeight="1" x14ac:dyDescent="0.25">
      <c r="B41" s="23" t="s">
        <v>1025</v>
      </c>
      <c r="C41" s="24">
        <v>108400899.18000001</v>
      </c>
      <c r="D41" s="27"/>
    </row>
    <row r="42" spans="2:4" s="1" customFormat="1" ht="21.3" customHeight="1" x14ac:dyDescent="0.25">
      <c r="B42" s="23" t="s">
        <v>1021</v>
      </c>
      <c r="C42" s="32" t="s">
        <v>94</v>
      </c>
      <c r="D42" s="27"/>
    </row>
    <row r="43" spans="2:4" s="1" customFormat="1" ht="21.3" customHeight="1" x14ac:dyDescent="0.25">
      <c r="B43" s="23" t="s">
        <v>1026</v>
      </c>
      <c r="C43" s="24">
        <v>132187500</v>
      </c>
      <c r="D43" s="25" t="s">
        <v>1027</v>
      </c>
    </row>
    <row r="44" spans="2:4" s="1" customFormat="1" ht="21.3" customHeight="1" x14ac:dyDescent="0.25">
      <c r="B44" s="23" t="s">
        <v>1028</v>
      </c>
      <c r="C44" s="24">
        <v>16947348.2323149</v>
      </c>
      <c r="D44" s="25" t="s">
        <v>1029</v>
      </c>
    </row>
    <row r="45" spans="2:4" s="1" customFormat="1" ht="21.3" customHeight="1" x14ac:dyDescent="0.25">
      <c r="B45" s="23" t="s">
        <v>1030</v>
      </c>
      <c r="C45" s="24">
        <v>1750000000</v>
      </c>
      <c r="D45" s="25" t="s">
        <v>1031</v>
      </c>
    </row>
    <row r="46" spans="2:4" s="1" customFormat="1" ht="21.3" customHeight="1" x14ac:dyDescent="0.25">
      <c r="B46" s="23" t="s">
        <v>1032</v>
      </c>
      <c r="C46" s="24">
        <v>519479703.56439799</v>
      </c>
      <c r="D46" s="27"/>
    </row>
    <row r="47" spans="2:4" s="1" customFormat="1" ht="21.3" customHeight="1" x14ac:dyDescent="0.25">
      <c r="B47" s="2" t="s">
        <v>1033</v>
      </c>
      <c r="C47" s="29" t="s">
        <v>1005</v>
      </c>
      <c r="D47" s="27"/>
    </row>
    <row r="48" spans="2:4" s="1" customFormat="1" ht="5.25" customHeight="1" x14ac:dyDescent="0.15"/>
    <row r="49" spans="2:4" s="1" customFormat="1" ht="19.649999999999999" customHeight="1" x14ac:dyDescent="0.15">
      <c r="B49" s="64" t="s">
        <v>1052</v>
      </c>
      <c r="C49" s="64"/>
    </row>
    <row r="50" spans="2:4" s="1" customFormat="1" ht="5.25" customHeight="1" x14ac:dyDescent="0.15"/>
    <row r="51" spans="2:4" s="1" customFormat="1" ht="21.3" customHeight="1" x14ac:dyDescent="0.25">
      <c r="B51" s="23" t="s">
        <v>1034</v>
      </c>
      <c r="C51" s="24">
        <v>247232767.6383</v>
      </c>
      <c r="D51" s="25" t="s">
        <v>1035</v>
      </c>
    </row>
    <row r="52" spans="2:4" s="1" customFormat="1" ht="21.3" customHeight="1" x14ac:dyDescent="0.25">
      <c r="B52" s="23" t="s">
        <v>1036</v>
      </c>
      <c r="C52" s="24">
        <v>-9859072.2407195009</v>
      </c>
      <c r="D52" s="25" t="s">
        <v>1037</v>
      </c>
    </row>
    <row r="53" spans="2:4" s="1" customFormat="1" ht="21.3" customHeight="1" x14ac:dyDescent="0.25">
      <c r="B53" s="23" t="s">
        <v>1038</v>
      </c>
      <c r="C53" s="24">
        <v>237373695.39758101</v>
      </c>
      <c r="D53" s="25"/>
    </row>
    <row r="54" spans="2:4" s="1" customFormat="1" ht="21.3" customHeight="1" x14ac:dyDescent="0.25">
      <c r="B54" s="2" t="s">
        <v>1039</v>
      </c>
      <c r="C54" s="29" t="s">
        <v>1005</v>
      </c>
      <c r="D54" s="25"/>
    </row>
    <row r="55" spans="2:4" s="1" customFormat="1" ht="21.3" customHeight="1" x14ac:dyDescent="0.25">
      <c r="B55" s="23" t="s">
        <v>1040</v>
      </c>
      <c r="C55" s="24">
        <v>18298910.043299999</v>
      </c>
      <c r="D55" s="25" t="s">
        <v>1041</v>
      </c>
    </row>
    <row r="56" spans="2:4" s="1" customFormat="1" ht="21.3" customHeight="1" x14ac:dyDescent="0.25">
      <c r="B56" s="23" t="s">
        <v>1042</v>
      </c>
      <c r="C56" s="24">
        <v>6562500</v>
      </c>
      <c r="D56" s="25" t="s">
        <v>1043</v>
      </c>
    </row>
    <row r="57" spans="2:4" s="1" customFormat="1" ht="21.3" customHeight="1" x14ac:dyDescent="0.25">
      <c r="B57" s="23" t="s">
        <v>1044</v>
      </c>
      <c r="C57" s="24">
        <v>11736410.043299999</v>
      </c>
      <c r="D57" s="25" t="s">
        <v>1045</v>
      </c>
    </row>
  </sheetData>
  <mergeCells count="8">
    <mergeCell ref="B1:B3"/>
    <mergeCell ref="B16:C16"/>
    <mergeCell ref="B22:C22"/>
    <mergeCell ref="B31:C31"/>
    <mergeCell ref="B49:C49"/>
    <mergeCell ref="B5:C5"/>
    <mergeCell ref="B8:C8"/>
    <mergeCell ref="C3:C4"/>
  </mergeCells>
  <pageMargins left="0.7" right="0.7" top="0.75" bottom="0.75" header="0.3" footer="0.3"/>
  <pageSetup paperSize="9" scale="69" orientation="portrait" r:id="rId1"/>
  <headerFooter alignWithMargins="0">
    <oddFooter>&amp;R_x000D_&amp;1#&amp;"Aptos"&amp;10&amp;K0078D7 Classification : Internal</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9</vt:i4>
      </vt:variant>
    </vt:vector>
  </HeadingPairs>
  <TitlesOfParts>
    <vt:vector size="25" baseType="lpstr">
      <vt:lpstr>Disclaimer</vt:lpstr>
      <vt:lpstr>Introduction</vt:lpstr>
      <vt:lpstr>A. HTT General</vt:lpstr>
      <vt:lpstr>B1. HTT Mortgage Assets</vt:lpstr>
      <vt:lpstr>C. HTT Harmonised Glossary</vt:lpstr>
      <vt:lpstr>D1. Front Page</vt:lpstr>
      <vt:lpstr>D2. Covered Bond Series</vt:lpstr>
      <vt:lpstr>D3. Ratings</vt:lpstr>
      <vt:lpstr>D4. Tests Royal Decree</vt:lpstr>
      <vt:lpstr>D5. Cover Pool Summary</vt:lpstr>
      <vt:lpstr>D6. Stratification Tables</vt:lpstr>
      <vt:lpstr>D7. Stratification Graphs</vt:lpstr>
      <vt:lpstr>D8. Performance</vt:lpstr>
      <vt:lpstr>D9. Amortisation</vt:lpstr>
      <vt:lpstr>D10. Amortisation Graph </vt:lpstr>
      <vt:lpstr>E. Optional ECB-ECAIs data</vt:lpstr>
      <vt:lpstr>Disclaimer!general_tc</vt:lpstr>
      <vt:lpstr>'C. HTT Harmonised Glossary'!Print_Area</vt:lpstr>
      <vt:lpstr>'D10. Amortisation Graph '!Print_Area</vt:lpstr>
      <vt:lpstr>'D6. Stratification Tables'!Print_Area</vt:lpstr>
      <vt:lpstr>'D7. Stratification Graphs'!Print_Area</vt:lpstr>
      <vt:lpstr>Disclaimer!Print_Area</vt:lpstr>
      <vt:lpstr>Introduction!Print_Area</vt:lpstr>
      <vt:lpstr>Disclaimer!Print_Titles</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De Leusse Gonzague</cp:lastModifiedBy>
  <dcterms:created xsi:type="dcterms:W3CDTF">2026-01-09T10:32:00Z</dcterms:created>
  <dcterms:modified xsi:type="dcterms:W3CDTF">2026-01-09T12:54:52Z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fbc0b8-e97b-47d1-beac-cb0955d66f3b_Enabled">
    <vt:lpwstr>true</vt:lpwstr>
  </property>
  <property fmtid="{D5CDD505-2E9C-101B-9397-08002B2CF9AE}" pid="3" name="MSIP_Label_8ffbc0b8-e97b-47d1-beac-cb0955d66f3b_SetDate">
    <vt:lpwstr>2026-01-09T12:45:19Z</vt:lpwstr>
  </property>
  <property fmtid="{D5CDD505-2E9C-101B-9397-08002B2CF9AE}" pid="4" name="MSIP_Label_8ffbc0b8-e97b-47d1-beac-cb0955d66f3b_Method">
    <vt:lpwstr>Privileged</vt:lpwstr>
  </property>
  <property fmtid="{D5CDD505-2E9C-101B-9397-08002B2CF9AE}" pid="5" name="MSIP_Label_8ffbc0b8-e97b-47d1-beac-cb0955d66f3b_Name">
    <vt:lpwstr>8ffbc0b8-e97b-47d1-beac-cb0955d66f3b</vt:lpwstr>
  </property>
  <property fmtid="{D5CDD505-2E9C-101B-9397-08002B2CF9AE}" pid="6" name="MSIP_Label_8ffbc0b8-e97b-47d1-beac-cb0955d66f3b_SiteId">
    <vt:lpwstr>614f9c25-bffa-42c7-86d8-964101f55fa2</vt:lpwstr>
  </property>
  <property fmtid="{D5CDD505-2E9C-101B-9397-08002B2CF9AE}" pid="7" name="MSIP_Label_8ffbc0b8-e97b-47d1-beac-cb0955d66f3b_ActionId">
    <vt:lpwstr>14bb23f2-5f0e-449e-ab2c-74a254a28c3f</vt:lpwstr>
  </property>
  <property fmtid="{D5CDD505-2E9C-101B-9397-08002B2CF9AE}" pid="8" name="MSIP_Label_8ffbc0b8-e97b-47d1-beac-cb0955d66f3b_ContentBits">
    <vt:lpwstr>2</vt:lpwstr>
  </property>
  <property fmtid="{D5CDD505-2E9C-101B-9397-08002B2CF9AE}" pid="9" name="MSIP_Label_8ffbc0b8-e97b-47d1-beac-cb0955d66f3b_Tag">
    <vt:lpwstr>10, 0, 1, 1</vt:lpwstr>
  </property>
</Properties>
</file>